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Questa_cartella_di_lavoro" defaultThemeVersion="124226"/>
  <mc:AlternateContent xmlns:mc="http://schemas.openxmlformats.org/markup-compatibility/2006">
    <mc:Choice Requires="x15">
      <x15ac:absPath xmlns:x15ac="http://schemas.microsoft.com/office/spreadsheetml/2010/11/ac" url="https://d.docs.live.net/2454a277d99ab0ce/Route51/Software ns realizzazione/Calcolo break even trasporti/"/>
    </mc:Choice>
  </mc:AlternateContent>
  <xr:revisionPtr revIDLastSave="313" documentId="13_ncr:1_{EC2C0986-A724-475E-9660-962BFC12FDB4}" xr6:coauthVersionLast="47" xr6:coauthVersionMax="47" xr10:uidLastSave="{0A09949C-D3D2-4488-8F25-62DA94F36CF5}"/>
  <bookViews>
    <workbookView xWindow="-120" yWindow="-120" windowWidth="29040" windowHeight="15720" xr2:uid="{00000000-000D-0000-FFFF-FFFF00000000}"/>
  </bookViews>
  <sheets>
    <sheet name="Break Eve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7" i="1" l="1"/>
  <c r="C8" i="1"/>
  <c r="L37" i="1"/>
  <c r="C24"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U38" i="1"/>
  <c r="T38" i="1"/>
  <c r="R38" i="1"/>
  <c r="Q38" i="1"/>
  <c r="G20" i="1"/>
  <c r="C20" i="1"/>
  <c r="H10" i="1"/>
  <c r="C9" i="1" s="1"/>
  <c r="G15" i="1"/>
  <c r="G16" i="1" s="1"/>
  <c r="M20" i="1"/>
  <c r="N20" i="1" s="1"/>
  <c r="M21" i="1"/>
  <c r="N21" i="1"/>
  <c r="M22" i="1"/>
  <c r="N22" i="1" s="1"/>
  <c r="M23" i="1"/>
  <c r="N23" i="1"/>
  <c r="M24" i="1"/>
  <c r="N24" i="1" s="1"/>
  <c r="M25" i="1"/>
  <c r="N25" i="1"/>
  <c r="M26" i="1"/>
  <c r="N26" i="1"/>
  <c r="M27" i="1"/>
  <c r="N27" i="1"/>
  <c r="M28" i="1"/>
  <c r="N28" i="1" s="1"/>
  <c r="M29" i="1"/>
  <c r="N29" i="1"/>
  <c r="M30" i="1"/>
  <c r="N30" i="1" s="1"/>
  <c r="M31" i="1"/>
  <c r="N31" i="1"/>
  <c r="M32" i="1"/>
  <c r="N32" i="1" s="1"/>
  <c r="M33" i="1"/>
  <c r="N33" i="1" s="1"/>
  <c r="M34" i="1"/>
  <c r="N34" i="1"/>
  <c r="M35" i="1"/>
  <c r="N35" i="1"/>
  <c r="M36" i="1"/>
  <c r="N36" i="1"/>
  <c r="M18" i="1" l="1"/>
  <c r="N18" i="1" s="1"/>
  <c r="M19" i="1"/>
  <c r="N19" i="1" s="1"/>
  <c r="M16" i="1"/>
  <c r="N16" i="1"/>
  <c r="M17" i="1" l="1"/>
  <c r="N17" i="1" s="1"/>
  <c r="M15" i="1"/>
  <c r="M14" i="1"/>
  <c r="N14" i="1" s="1"/>
  <c r="N15" i="1" l="1"/>
  <c r="M13" i="1"/>
  <c r="M12" i="1"/>
  <c r="N12" i="1" s="1"/>
  <c r="N13" i="1" l="1"/>
  <c r="L38" i="1"/>
  <c r="M11" i="1"/>
  <c r="N11" i="1" s="1"/>
  <c r="M7" i="1"/>
  <c r="N7" i="1" s="1"/>
  <c r="M8" i="1"/>
  <c r="N8" i="1" s="1"/>
  <c r="M9" i="1"/>
  <c r="M10" i="1"/>
  <c r="N10" i="1" s="1"/>
  <c r="M6" i="1"/>
  <c r="C14" i="1"/>
  <c r="C27" i="1" s="1"/>
  <c r="N6" i="1" l="1"/>
  <c r="M37" i="1"/>
  <c r="N9" i="1"/>
  <c r="M38" i="1"/>
  <c r="C28" i="1"/>
  <c r="N38" i="1" l="1"/>
  <c r="V6" i="1" s="1"/>
  <c r="W6" i="1" s="1"/>
  <c r="V7" i="1"/>
  <c r="W7" i="1" s="1"/>
  <c r="V38" i="1" l="1"/>
  <c r="W38" i="1"/>
</calcChain>
</file>

<file path=xl/sharedStrings.xml><?xml version="1.0" encoding="utf-8"?>
<sst xmlns="http://schemas.openxmlformats.org/spreadsheetml/2006/main" count="77" uniqueCount="75">
  <si>
    <t>costo treno gomme</t>
  </si>
  <si>
    <t>durata km delle gomme</t>
  </si>
  <si>
    <t xml:space="preserve">costo gomme x km </t>
  </si>
  <si>
    <t>frequenza ogni km</t>
  </si>
  <si>
    <t>costo manutenzioni x km</t>
  </si>
  <si>
    <t xml:space="preserve">manutenzione costo medio </t>
  </si>
  <si>
    <t>costo carburante x km</t>
  </si>
  <si>
    <t>costo mezzo in marcia x km</t>
  </si>
  <si>
    <t>costo mezzo (incl.costi finan)</t>
  </si>
  <si>
    <t>costo x km (su deperimento)</t>
  </si>
  <si>
    <t>costo x km (su rata)</t>
  </si>
  <si>
    <t>giorni di calcolo</t>
  </si>
  <si>
    <t>COSTO GENERALI</t>
  </si>
  <si>
    <t>commercialista</t>
  </si>
  <si>
    <t>Utenze</t>
  </si>
  <si>
    <t>Mensile</t>
  </si>
  <si>
    <t>Giorno</t>
  </si>
  <si>
    <t>inps+inail titolare</t>
  </si>
  <si>
    <t>Magazzino affitto</t>
  </si>
  <si>
    <t>amm.to muletti/carrel</t>
  </si>
  <si>
    <t>Rct+ass.ni+cap. fin.</t>
  </si>
  <si>
    <t>anno</t>
  </si>
  <si>
    <t>mese</t>
  </si>
  <si>
    <t>costi diversi</t>
  </si>
  <si>
    <t>Titolare/soci</t>
  </si>
  <si>
    <t>TOTALI</t>
  </si>
  <si>
    <t>Nome giro</t>
  </si>
  <si>
    <t>€ Driver</t>
  </si>
  <si>
    <t>Giro 1</t>
  </si>
  <si>
    <t>costo € x km</t>
  </si>
  <si>
    <t>RC/Kasko</t>
  </si>
  <si>
    <t>Break even GG</t>
  </si>
  <si>
    <t>Note</t>
  </si>
  <si>
    <t>Totali</t>
  </si>
  <si>
    <t>km mediag</t>
  </si>
  <si>
    <t xml:space="preserve">€ costi geneali </t>
  </si>
  <si>
    <t>Valori espressi in giorni</t>
  </si>
  <si>
    <t>rata mensile Netta</t>
  </si>
  <si>
    <t>Annuale</t>
  </si>
  <si>
    <t>giorno</t>
  </si>
  <si>
    <t>Assicurazione veicolo</t>
  </si>
  <si>
    <t xml:space="preserve">Costo Km/Rata </t>
  </si>
  <si>
    <t>Costo gomme</t>
  </si>
  <si>
    <t>costo carburante netto</t>
  </si>
  <si>
    <t>A</t>
  </si>
  <si>
    <t>B</t>
  </si>
  <si>
    <t>C</t>
  </si>
  <si>
    <t>D</t>
  </si>
  <si>
    <t>AF</t>
  </si>
  <si>
    <t>Costo delle manutenzioni</t>
  </si>
  <si>
    <t>Autostrada x km</t>
  </si>
  <si>
    <t>Km gg autostr.</t>
  </si>
  <si>
    <t>Costo gg autostr.</t>
  </si>
  <si>
    <t>DETERMINAZIONE COSTI GENERALI</t>
  </si>
  <si>
    <t>Giro 2</t>
  </si>
  <si>
    <t>trasp.effettuati da terzi</t>
  </si>
  <si>
    <t>DETERMINAZIONE BREAK EVEN</t>
  </si>
  <si>
    <t>DETERMINAZIONE COSTO VEICOLO IN OPERATIVITA'</t>
  </si>
  <si>
    <t>totali (media)</t>
  </si>
  <si>
    <t>Indicare sempre valori al netto di i.v.a.</t>
  </si>
  <si>
    <t>Nr</t>
  </si>
  <si>
    <t>1/2</t>
  </si>
  <si>
    <t>↓</t>
  </si>
  <si>
    <t>consumo medio Lt x 100 km</t>
  </si>
  <si>
    <t>(A+B+C+D) costo basato sul deperimento</t>
  </si>
  <si>
    <t>(AF+B+C+D) costo basato sulle rate</t>
  </si>
  <si>
    <t>Realizzato da www.Route51.it   telefono 331-2572595</t>
  </si>
  <si>
    <t>CALCOLATORE DEI TUOI COSTI E IL PUNTO DI PAREGGIO</t>
  </si>
  <si>
    <t>Autostrada</t>
  </si>
  <si>
    <t>veicoli scorta ALLINCLUSED</t>
  </si>
  <si>
    <t>D5</t>
  </si>
  <si>
    <r>
      <t xml:space="preserve">valore dopo km </t>
    </r>
    <r>
      <rPr>
        <b/>
        <sz val="10"/>
        <color rgb="FF008E40"/>
        <rFont val="Calibri"/>
        <family val="2"/>
        <scheme val="minor"/>
      </rPr>
      <t>cella D5</t>
    </r>
  </si>
  <si>
    <t>Non hai capito come funziona ? Nessun problema chiamami che ti spiego.</t>
  </si>
  <si>
    <t>km Giorno</t>
  </si>
  <si>
    <t>Nr rate leasing/finanziamento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</si>
</sst>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 #,##0.00_-;_-* &quot;-&quot;??_-;_-@_-"/>
    <numFmt numFmtId="164" formatCode="_-&quot;€&quot;\ * #,##0.00_-;\-&quot;€&quot;\ * #,##0.00_-;_-&quot;€&quot;\ * &quot;-&quot;??_-;_-@_-"/>
    <numFmt numFmtId="165" formatCode="_-&quot;€&quot;\ * #,##0.0000_-;\-&quot;€&quot;\ * #,##0.0000_-;_-&quot;€&quot;\ * &quot;-&quot;??_-;_-@_-"/>
    <numFmt numFmtId="166" formatCode="_-&quot;€&quot;\ * #,##0.0000_-;\-&quot;€&quot;\ * #,##0.0000_-;_-&quot;€&quot;\ * &quot;-&quot;????_-;_-@_-"/>
    <numFmt numFmtId="167" formatCode="_-* #,##0_-;\-* #,##0_-;_-* &quot;-&quot;??_-;_-@_-"/>
  </numFmts>
  <fonts count="17" x14ac:knownFonts="1">
    <font>
      <sz val="10"/>
      <color theme="1"/>
      <name val="Calibri"/>
      <family val="2"/>
      <scheme val="minor"/>
    </font>
    <font>
      <sz val="10"/>
      <color theme="1"/>
      <name val="Calibri"/>
      <family val="2"/>
      <scheme val="minor"/>
    </font>
    <font>
      <b/>
      <i/>
      <sz val="10"/>
      <color theme="1"/>
      <name val="Calibri"/>
      <family val="2"/>
      <scheme val="minor"/>
    </font>
    <font>
      <b/>
      <sz val="10"/>
      <color theme="1"/>
      <name val="Calibri"/>
      <family val="2"/>
      <scheme val="minor"/>
    </font>
    <font>
      <sz val="10"/>
      <color rgb="FF00B050"/>
      <name val="Calibri"/>
      <family val="2"/>
      <scheme val="minor"/>
    </font>
    <font>
      <sz val="10"/>
      <color theme="0"/>
      <name val="Calibri"/>
      <family val="2"/>
      <scheme val="minor"/>
    </font>
    <font>
      <b/>
      <sz val="10"/>
      <color theme="0"/>
      <name val="Calibri"/>
      <family val="2"/>
      <scheme val="minor"/>
    </font>
    <font>
      <b/>
      <sz val="10"/>
      <color theme="0"/>
      <name val="Aptos Narrow"/>
      <family val="2"/>
    </font>
    <font>
      <sz val="10"/>
      <color rgb="FF008E40"/>
      <name val="Calibri"/>
      <family val="2"/>
      <scheme val="minor"/>
    </font>
    <font>
      <b/>
      <sz val="11"/>
      <color rgb="FF008E40"/>
      <name val="Calibri"/>
      <family val="2"/>
      <scheme val="minor"/>
    </font>
    <font>
      <b/>
      <sz val="10"/>
      <color rgb="FF008E40"/>
      <name val="Calibri"/>
      <family val="2"/>
      <scheme val="minor"/>
    </font>
    <font>
      <b/>
      <sz val="12"/>
      <color rgb="FF008E40"/>
      <name val="Calibri"/>
      <family val="2"/>
      <scheme val="minor"/>
    </font>
    <font>
      <b/>
      <sz val="12"/>
      <color rgb="FFFF0000"/>
      <name val="Aptos Narrow"/>
      <family val="2"/>
    </font>
    <font>
      <sz val="8"/>
      <color rgb="FF008E40"/>
      <name val="Calibri"/>
      <family val="2"/>
      <scheme val="minor"/>
    </font>
    <font>
      <b/>
      <sz val="8"/>
      <color rgb="FF008E40"/>
      <name val="Calibri"/>
      <family val="2"/>
      <scheme val="minor"/>
    </font>
    <font>
      <b/>
      <sz val="14"/>
      <color rgb="FF008E40"/>
      <name val="Calibri"/>
      <family val="2"/>
      <scheme val="minor"/>
    </font>
    <font>
      <b/>
      <i/>
      <sz val="22"/>
      <color rgb="FF008E40"/>
      <name val="Calibri"/>
      <family val="2"/>
      <scheme val="minor"/>
    </font>
  </fonts>
  <fills count="6">
    <fill>
      <patternFill patternType="none"/>
    </fill>
    <fill>
      <patternFill patternType="gray125"/>
    </fill>
    <fill>
      <patternFill patternType="solid">
        <fgColor rgb="FF008E4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s>
  <borders count="51">
    <border>
      <left/>
      <right/>
      <top/>
      <bottom/>
      <diagonal/>
    </border>
    <border>
      <left style="thin">
        <color theme="0" tint="-0.249977111117893"/>
      </left>
      <right style="thin">
        <color theme="0" tint="-0.249977111117893"/>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medium">
        <color theme="0" tint="-0.14999847407452621"/>
      </left>
      <right style="thin">
        <color theme="0" tint="-0.14999847407452621"/>
      </right>
      <top style="thin">
        <color theme="0" tint="-0.14999847407452621"/>
      </top>
      <bottom style="medium">
        <color theme="0" tint="-0.1499984740745262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style="thin">
        <color theme="0" tint="-0.14999847407452621"/>
      </right>
      <top style="thin">
        <color theme="0" tint="-0.14999847407452621"/>
      </top>
      <bottom style="thin">
        <color theme="0" tint="-0.14999847407452621"/>
      </bottom>
      <diagonal/>
    </border>
    <border>
      <left style="medium">
        <color rgb="FF00B050"/>
      </left>
      <right style="thin">
        <color theme="0" tint="-0.249977111117893"/>
      </right>
      <top style="thin">
        <color theme="0" tint="-0.249977111117893"/>
      </top>
      <bottom style="thin">
        <color theme="0" tint="-0.249977111117893"/>
      </bottom>
      <diagonal/>
    </border>
    <border>
      <left/>
      <right/>
      <top/>
      <bottom style="medium">
        <color rgb="FF00B050"/>
      </bottom>
      <diagonal/>
    </border>
    <border>
      <left/>
      <right style="medium">
        <color rgb="FF00B050"/>
      </right>
      <top/>
      <bottom style="medium">
        <color rgb="FF00B050"/>
      </bottom>
      <diagonal/>
    </border>
    <border>
      <left style="thin">
        <color theme="0" tint="-0.14999847407452621"/>
      </left>
      <right style="medium">
        <color rgb="FF00B050"/>
      </right>
      <top style="thin">
        <color theme="0" tint="-0.14999847407452621"/>
      </top>
      <bottom style="thin">
        <color theme="0" tint="-0.14999847407452621"/>
      </bottom>
      <diagonal/>
    </border>
    <border>
      <left style="medium">
        <color rgb="FF00B050"/>
      </left>
      <right style="thin">
        <color theme="0" tint="-0.14999847407452621"/>
      </right>
      <top/>
      <bottom/>
      <diagonal/>
    </border>
    <border>
      <left style="medium">
        <color rgb="FF00B050"/>
      </left>
      <right style="thin">
        <color theme="0" tint="-0.34998626667073579"/>
      </right>
      <top style="thin">
        <color theme="0" tint="-0.34998626667073579"/>
      </top>
      <bottom style="medium">
        <color rgb="FF00B050"/>
      </bottom>
      <diagonal/>
    </border>
    <border>
      <left style="medium">
        <color rgb="FF00B050"/>
      </left>
      <right/>
      <top/>
      <bottom style="medium">
        <color rgb="FF00B050"/>
      </bottom>
      <diagonal/>
    </border>
    <border>
      <left style="thin">
        <color rgb="FF00B050"/>
      </left>
      <right style="thin">
        <color theme="0" tint="-0.14999847407452621"/>
      </right>
      <top style="thin">
        <color rgb="FF00B050"/>
      </top>
      <bottom style="thin">
        <color theme="0" tint="-0.14999847407452621"/>
      </bottom>
      <diagonal/>
    </border>
    <border>
      <left style="thin">
        <color theme="0" tint="-0.14999847407452621"/>
      </left>
      <right style="thin">
        <color rgb="FF00B050"/>
      </right>
      <top style="thin">
        <color rgb="FF00B050"/>
      </top>
      <bottom style="thin">
        <color theme="0" tint="-0.14999847407452621"/>
      </bottom>
      <diagonal/>
    </border>
    <border>
      <left style="thin">
        <color rgb="FF00B050"/>
      </left>
      <right style="thin">
        <color theme="0" tint="-0.14999847407452621"/>
      </right>
      <top style="thin">
        <color theme="0" tint="-0.14999847407452621"/>
      </top>
      <bottom style="thin">
        <color rgb="FF00B050"/>
      </bottom>
      <diagonal/>
    </border>
    <border>
      <left style="thin">
        <color theme="0" tint="-0.14999847407452621"/>
      </left>
      <right style="thin">
        <color rgb="FF00B050"/>
      </right>
      <top style="thin">
        <color theme="0" tint="-0.14999847407452621"/>
      </top>
      <bottom style="thin">
        <color rgb="FF00B050"/>
      </bottom>
      <diagonal/>
    </border>
    <border>
      <left style="thin">
        <color rgb="FF00B050"/>
      </left>
      <right style="thin">
        <color theme="0" tint="-0.14999847407452621"/>
      </right>
      <top style="thin">
        <color theme="0" tint="-0.14999847407452621"/>
      </top>
      <bottom style="medium">
        <color theme="0" tint="-0.14999847407452621"/>
      </bottom>
      <diagonal/>
    </border>
    <border>
      <left style="thin">
        <color theme="0" tint="-0.14999847407452621"/>
      </left>
      <right style="medium">
        <color rgb="FF00B050"/>
      </right>
      <top style="thin">
        <color rgb="FF00B050"/>
      </top>
      <bottom style="thin">
        <color theme="0" tint="-0.14999847407452621"/>
      </bottom>
      <diagonal/>
    </border>
    <border>
      <left style="thin">
        <color theme="0" tint="-0.14999847407452621"/>
      </left>
      <right style="medium">
        <color rgb="FF00B050"/>
      </right>
      <top style="thin">
        <color theme="0" tint="-0.14999847407452621"/>
      </top>
      <bottom style="thin">
        <color rgb="FF00B050"/>
      </bottom>
      <diagonal/>
    </border>
    <border>
      <left style="thin">
        <color rgb="FF00B050"/>
      </left>
      <right/>
      <top style="thin">
        <color rgb="FF00B050"/>
      </top>
      <bottom style="thin">
        <color theme="0" tint="-0.14999847407452621"/>
      </bottom>
      <diagonal/>
    </border>
    <border>
      <left/>
      <right style="thin">
        <color theme="0" tint="-0.14999847407452621"/>
      </right>
      <top style="thin">
        <color rgb="FF00B050"/>
      </top>
      <bottom style="thin">
        <color theme="0" tint="-0.14999847407452621"/>
      </bottom>
      <diagonal/>
    </border>
    <border>
      <left style="thin">
        <color rgb="FF00B050"/>
      </left>
      <right/>
      <top style="thin">
        <color theme="0" tint="-0.14999847407452621"/>
      </top>
      <bottom style="thin">
        <color rgb="FF00B050"/>
      </bottom>
      <diagonal/>
    </border>
    <border>
      <left/>
      <right style="thin">
        <color theme="0" tint="-0.14999847407452621"/>
      </right>
      <top style="thin">
        <color theme="0" tint="-0.14999847407452621"/>
      </top>
      <bottom style="thin">
        <color rgb="FF00B050"/>
      </bottom>
      <diagonal/>
    </border>
    <border>
      <left style="thin">
        <color rgb="FF00B050"/>
      </left>
      <right style="thin">
        <color theme="0" tint="-0.14999847407452621"/>
      </right>
      <top style="thin">
        <color theme="0" tint="-0.14999847407452621"/>
      </top>
      <bottom style="thin">
        <color theme="0" tint="-0.14999847407452621"/>
      </bottom>
      <diagonal/>
    </border>
    <border>
      <left style="thin">
        <color theme="0" tint="-0.14999847407452621"/>
      </left>
      <right style="thin">
        <color rgb="FF00B050"/>
      </right>
      <top style="thin">
        <color theme="0" tint="-0.14999847407452621"/>
      </top>
      <bottom style="thin">
        <color theme="0" tint="-0.14999847407452621"/>
      </bottom>
      <diagonal/>
    </border>
    <border>
      <left style="thin">
        <color theme="0" tint="-0.14999847407452621"/>
      </left>
      <right style="thin">
        <color rgb="FF00B050"/>
      </right>
      <top style="thin">
        <color theme="0" tint="-0.14999847407452621"/>
      </top>
      <bottom style="medium">
        <color theme="0" tint="-0.14999847407452621"/>
      </bottom>
      <diagonal/>
    </border>
    <border>
      <left style="thin">
        <color rgb="FF00B050"/>
      </left>
      <right style="thin">
        <color theme="0" tint="-0.14999847407452621"/>
      </right>
      <top/>
      <bottom style="thin">
        <color rgb="FF00B050"/>
      </bottom>
      <diagonal/>
    </border>
    <border>
      <left style="thin">
        <color theme="0" tint="-0.14999847407452621"/>
      </left>
      <right style="thin">
        <color rgb="FF00B050"/>
      </right>
      <top/>
      <bottom style="thin">
        <color rgb="FF00B050"/>
      </bottom>
      <diagonal/>
    </border>
    <border>
      <left style="thin">
        <color rgb="FF00B050"/>
      </left>
      <right style="thin">
        <color theme="0" tint="-0.14999847407452621"/>
      </right>
      <top style="thin">
        <color rgb="FF00B050"/>
      </top>
      <bottom/>
      <diagonal/>
    </border>
    <border>
      <left/>
      <right style="thin">
        <color rgb="FF00B050"/>
      </right>
      <top style="thin">
        <color rgb="FF00B050"/>
      </top>
      <bottom/>
      <diagonal/>
    </border>
    <border>
      <left style="medium">
        <color rgb="FF00B050"/>
      </left>
      <right/>
      <top style="thin">
        <color rgb="FF00B050"/>
      </top>
      <bottom style="thin">
        <color theme="0" tint="-0.34998626667073579"/>
      </bottom>
      <diagonal/>
    </border>
    <border>
      <left style="medium">
        <color rgb="FF00B050"/>
      </left>
      <right style="thin">
        <color theme="0" tint="-0.14999847407452621"/>
      </right>
      <top style="thin">
        <color theme="0" tint="-0.14999847407452621"/>
      </top>
      <bottom style="thin">
        <color rgb="FF00B050"/>
      </bottom>
      <diagonal/>
    </border>
    <border>
      <left/>
      <right style="thin">
        <color rgb="FF00B050"/>
      </right>
      <top style="thin">
        <color rgb="FF00B050"/>
      </top>
      <bottom style="thin">
        <color theme="0" tint="-0.34998626667073579"/>
      </bottom>
      <diagonal/>
    </border>
    <border>
      <left/>
      <right style="thin">
        <color rgb="FF00B050"/>
      </right>
      <top/>
      <bottom/>
      <diagonal/>
    </border>
    <border>
      <left style="medium">
        <color rgb="FF00B050"/>
      </left>
      <right/>
      <top style="thin">
        <color rgb="FF00B050"/>
      </top>
      <bottom/>
      <diagonal/>
    </border>
    <border>
      <left style="thin">
        <color theme="0" tint="-0.249977111117893"/>
      </left>
      <right style="thin">
        <color rgb="FF00B050"/>
      </right>
      <top style="thin">
        <color theme="0" tint="-0.249977111117893"/>
      </top>
      <bottom style="thin">
        <color theme="0" tint="-0.249977111117893"/>
      </bottom>
      <diagonal/>
    </border>
    <border>
      <left/>
      <right style="thin">
        <color rgb="FF00B050"/>
      </right>
      <top/>
      <bottom style="medium">
        <color rgb="FF00B050"/>
      </bottom>
      <diagonal/>
    </border>
    <border>
      <left style="medium">
        <color rgb="FF00B050"/>
      </left>
      <right/>
      <top style="thin">
        <color rgb="FF00B050"/>
      </top>
      <bottom style="thin">
        <color theme="0" tint="-0.249977111117893"/>
      </bottom>
      <diagonal/>
    </border>
    <border>
      <left/>
      <right style="thin">
        <color rgb="FF00B050"/>
      </right>
      <top style="thin">
        <color rgb="FF00B050"/>
      </top>
      <bottom style="thin">
        <color theme="0" tint="-0.249977111117893"/>
      </bottom>
      <diagonal/>
    </border>
    <border>
      <left/>
      <right/>
      <top/>
      <bottom style="thin">
        <color rgb="FF008E40"/>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theme="0" tint="-0.14999847407452621"/>
      </left>
      <right/>
      <top style="thin">
        <color theme="0" tint="-0.14999847407452621"/>
      </top>
      <bottom style="thin">
        <color theme="0" tint="-0.14999847407452621"/>
      </bottom>
      <diagonal/>
    </border>
    <border>
      <left style="thin">
        <color rgb="FF008E40"/>
      </left>
      <right/>
      <top/>
      <bottom style="medium">
        <color rgb="FF00B050"/>
      </bottom>
      <diagonal/>
    </border>
    <border>
      <left style="thin">
        <color rgb="FF008E40"/>
      </left>
      <right/>
      <top/>
      <bottom style="thin">
        <color rgb="FF008E40"/>
      </bottom>
      <diagonal/>
    </border>
    <border>
      <left/>
      <right style="thin">
        <color rgb="FF008E40"/>
      </right>
      <top/>
      <bottom style="thin">
        <color rgb="FF008E40"/>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123">
    <xf numFmtId="0" fontId="0" fillId="0" borderId="0" xfId="0"/>
    <xf numFmtId="164" fontId="1" fillId="0" borderId="0" xfId="2" applyFont="1" applyFill="1" applyBorder="1" applyProtection="1"/>
    <xf numFmtId="164" fontId="0" fillId="0" borderId="0" xfId="2" applyFont="1" applyFill="1" applyBorder="1" applyProtection="1"/>
    <xf numFmtId="164" fontId="2" fillId="0" borderId="0" xfId="2" applyFont="1" applyFill="1" applyBorder="1" applyProtection="1"/>
    <xf numFmtId="164" fontId="5" fillId="2" borderId="2" xfId="2" applyFont="1" applyFill="1" applyBorder="1" applyProtection="1"/>
    <xf numFmtId="164" fontId="1" fillId="0" borderId="0" xfId="2" applyFont="1" applyFill="1" applyBorder="1" applyAlignment="1" applyProtection="1">
      <alignment vertical="center"/>
    </xf>
    <xf numFmtId="164" fontId="1" fillId="0" borderId="9" xfId="2" applyFont="1" applyFill="1" applyBorder="1" applyProtection="1"/>
    <xf numFmtId="164" fontId="2" fillId="0" borderId="9" xfId="2" applyFont="1" applyFill="1" applyBorder="1" applyProtection="1"/>
    <xf numFmtId="164" fontId="0" fillId="0" borderId="9" xfId="2" applyFont="1" applyFill="1" applyBorder="1" applyProtection="1"/>
    <xf numFmtId="164" fontId="0" fillId="0" borderId="15" xfId="2" applyFont="1" applyBorder="1" applyProtection="1"/>
    <xf numFmtId="164" fontId="5" fillId="2" borderId="14" xfId="2" applyFont="1" applyFill="1" applyBorder="1" applyProtection="1"/>
    <xf numFmtId="43" fontId="0" fillId="4" borderId="2" xfId="3" applyFont="1" applyFill="1" applyBorder="1" applyProtection="1">
      <protection locked="0"/>
    </xf>
    <xf numFmtId="0" fontId="0" fillId="4" borderId="19" xfId="0" applyFill="1" applyBorder="1" applyAlignment="1" applyProtection="1">
      <alignment horizontal="center"/>
      <protection locked="0"/>
    </xf>
    <xf numFmtId="0" fontId="0" fillId="4" borderId="21" xfId="0" applyFill="1" applyBorder="1" applyAlignment="1" applyProtection="1">
      <alignment horizontal="center"/>
      <protection locked="0"/>
    </xf>
    <xf numFmtId="0" fontId="0" fillId="4" borderId="23" xfId="0" applyFill="1" applyBorder="1" applyAlignment="1" applyProtection="1">
      <alignment horizontal="center"/>
      <protection locked="0"/>
    </xf>
    <xf numFmtId="164" fontId="0" fillId="4" borderId="30" xfId="2" applyFont="1" applyFill="1" applyBorder="1" applyProtection="1">
      <protection locked="0"/>
    </xf>
    <xf numFmtId="0" fontId="0" fillId="4" borderId="35" xfId="0" applyFill="1" applyBorder="1" applyProtection="1">
      <protection locked="0"/>
    </xf>
    <xf numFmtId="164" fontId="1" fillId="4" borderId="39" xfId="2" applyFont="1" applyFill="1" applyBorder="1" applyProtection="1">
      <protection locked="0"/>
    </xf>
    <xf numFmtId="165" fontId="5" fillId="2" borderId="21" xfId="2" applyNumberFormat="1" applyFont="1" applyFill="1" applyBorder="1" applyProtection="1"/>
    <xf numFmtId="164" fontId="1" fillId="4" borderId="30" xfId="2" applyFont="1" applyFill="1" applyBorder="1" applyProtection="1">
      <protection locked="0"/>
    </xf>
    <xf numFmtId="165" fontId="5" fillId="2" borderId="30" xfId="2" applyNumberFormat="1" applyFont="1" applyFill="1" applyBorder="1" applyProtection="1"/>
    <xf numFmtId="164" fontId="1" fillId="4" borderId="41" xfId="2" applyFont="1" applyFill="1" applyBorder="1" applyProtection="1">
      <protection locked="0"/>
    </xf>
    <xf numFmtId="167" fontId="0" fillId="4" borderId="41" xfId="3" applyNumberFormat="1" applyFont="1" applyFill="1" applyBorder="1" applyProtection="1">
      <protection locked="0"/>
    </xf>
    <xf numFmtId="165" fontId="6" fillId="2" borderId="42" xfId="2" applyNumberFormat="1" applyFont="1" applyFill="1" applyBorder="1" applyProtection="1"/>
    <xf numFmtId="2" fontId="1" fillId="4" borderId="38" xfId="1" applyNumberFormat="1" applyFont="1" applyFill="1" applyBorder="1" applyAlignment="1" applyProtection="1">
      <alignment horizontal="center"/>
      <protection locked="0"/>
    </xf>
    <xf numFmtId="0" fontId="0" fillId="0" borderId="0" xfId="0" applyAlignment="1">
      <alignment horizontal="center"/>
    </xf>
    <xf numFmtId="0" fontId="6" fillId="2" borderId="40" xfId="0" applyFont="1" applyFill="1" applyBorder="1" applyAlignment="1">
      <alignment horizontal="center"/>
    </xf>
    <xf numFmtId="0" fontId="6" fillId="2" borderId="35" xfId="0" applyFont="1" applyFill="1" applyBorder="1" applyAlignment="1">
      <alignment horizontal="center"/>
    </xf>
    <xf numFmtId="0" fontId="6" fillId="2" borderId="18" xfId="0" applyFont="1" applyFill="1" applyBorder="1" applyAlignment="1">
      <alignment horizontal="center"/>
    </xf>
    <xf numFmtId="0" fontId="0" fillId="0" borderId="9" xfId="0" applyBorder="1"/>
    <xf numFmtId="0" fontId="0" fillId="0" borderId="8" xfId="0" applyBorder="1"/>
    <xf numFmtId="0" fontId="6" fillId="2" borderId="0" xfId="0" applyFont="1" applyFill="1"/>
    <xf numFmtId="0" fontId="6" fillId="2" borderId="9" xfId="0" applyFont="1" applyFill="1" applyBorder="1"/>
    <xf numFmtId="0" fontId="6" fillId="2" borderId="8" xfId="0" applyFont="1" applyFill="1" applyBorder="1"/>
    <xf numFmtId="0" fontId="7" fillId="2" borderId="0" xfId="0" applyFont="1" applyFill="1" applyAlignment="1">
      <alignment horizontal="center"/>
    </xf>
    <xf numFmtId="0" fontId="6" fillId="2" borderId="0" xfId="0" applyFont="1" applyFill="1" applyAlignment="1">
      <alignment horizontal="center"/>
    </xf>
    <xf numFmtId="0" fontId="6" fillId="2" borderId="9" xfId="0" applyFont="1" applyFill="1" applyBorder="1" applyAlignment="1">
      <alignment horizontal="center"/>
    </xf>
    <xf numFmtId="0" fontId="0" fillId="0" borderId="10" xfId="0" applyBorder="1"/>
    <xf numFmtId="0" fontId="6" fillId="2" borderId="20" xfId="0" applyFont="1" applyFill="1" applyBorder="1" applyAlignment="1">
      <alignment horizontal="center"/>
    </xf>
    <xf numFmtId="43" fontId="0" fillId="0" borderId="2" xfId="3" applyFont="1" applyBorder="1" applyProtection="1"/>
    <xf numFmtId="43" fontId="0" fillId="0" borderId="14" xfId="3" applyFont="1" applyBorder="1" applyProtection="1"/>
    <xf numFmtId="2" fontId="0" fillId="0" borderId="2" xfId="0" applyNumberFormat="1" applyBorder="1" applyAlignment="1">
      <alignment horizontal="center"/>
    </xf>
    <xf numFmtId="2" fontId="0" fillId="0" borderId="2" xfId="0" applyNumberFormat="1" applyBorder="1"/>
    <xf numFmtId="0" fontId="2" fillId="0" borderId="0" xfId="0" applyFont="1"/>
    <xf numFmtId="0" fontId="2" fillId="0" borderId="9" xfId="0" applyFont="1" applyBorder="1"/>
    <xf numFmtId="0" fontId="6" fillId="2" borderId="10" xfId="0" applyFont="1" applyFill="1" applyBorder="1" applyAlignment="1">
      <alignment horizontal="center"/>
    </xf>
    <xf numFmtId="0" fontId="10" fillId="0" borderId="0" xfId="0" applyFont="1"/>
    <xf numFmtId="0" fontId="6" fillId="2" borderId="37" xfId="0" applyFont="1" applyFill="1" applyBorder="1" applyAlignment="1">
      <alignment horizontal="center"/>
    </xf>
    <xf numFmtId="0" fontId="0" fillId="0" borderId="11" xfId="0" applyBorder="1"/>
    <xf numFmtId="0" fontId="2" fillId="0" borderId="0" xfId="0" applyFont="1" applyAlignment="1">
      <alignment horizontal="center"/>
    </xf>
    <xf numFmtId="0" fontId="6" fillId="2" borderId="18" xfId="0" applyFont="1" applyFill="1" applyBorder="1"/>
    <xf numFmtId="0" fontId="6" fillId="2" borderId="19" xfId="0" applyFont="1" applyFill="1" applyBorder="1"/>
    <xf numFmtId="0" fontId="6" fillId="0" borderId="9" xfId="0" applyFont="1" applyBorder="1"/>
    <xf numFmtId="0" fontId="6" fillId="0" borderId="0" xfId="0" applyFont="1"/>
    <xf numFmtId="0" fontId="0" fillId="0" borderId="29" xfId="0" applyBorder="1"/>
    <xf numFmtId="43" fontId="0" fillId="0" borderId="2" xfId="3" applyFont="1" applyFill="1" applyBorder="1" applyProtection="1"/>
    <xf numFmtId="43" fontId="0" fillId="0" borderId="14" xfId="3" applyFont="1" applyFill="1" applyBorder="1" applyProtection="1"/>
    <xf numFmtId="0" fontId="0" fillId="0" borderId="22" xfId="0" applyBorder="1"/>
    <xf numFmtId="164" fontId="0" fillId="0" borderId="31" xfId="2" applyFont="1" applyFill="1" applyBorder="1" applyProtection="1"/>
    <xf numFmtId="0" fontId="0" fillId="0" borderId="32" xfId="0" applyBorder="1"/>
    <xf numFmtId="164" fontId="0" fillId="0" borderId="33" xfId="2" applyFont="1" applyFill="1" applyBorder="1" applyProtection="1"/>
    <xf numFmtId="0" fontId="6" fillId="2" borderId="34" xfId="0" applyFont="1" applyFill="1" applyBorder="1"/>
    <xf numFmtId="0" fontId="0" fillId="0" borderId="20" xfId="0" applyBorder="1"/>
    <xf numFmtId="0" fontId="0" fillId="0" borderId="36" xfId="0" applyBorder="1"/>
    <xf numFmtId="0" fontId="3" fillId="0" borderId="0" xfId="0" applyFont="1" applyAlignment="1">
      <alignment horizontal="center"/>
    </xf>
    <xf numFmtId="2" fontId="4" fillId="0" borderId="9" xfId="0" applyNumberFormat="1" applyFont="1" applyBorder="1"/>
    <xf numFmtId="2" fontId="4" fillId="0" borderId="0" xfId="0" applyNumberFormat="1" applyFont="1"/>
    <xf numFmtId="0" fontId="6" fillId="2" borderId="43" xfId="0" applyFont="1" applyFill="1" applyBorder="1"/>
    <xf numFmtId="166" fontId="6" fillId="2" borderId="44" xfId="0" applyNumberFormat="1" applyFont="1" applyFill="1" applyBorder="1"/>
    <xf numFmtId="0" fontId="10" fillId="0" borderId="0" xfId="0" applyFont="1" applyAlignment="1">
      <alignment horizontal="left"/>
    </xf>
    <xf numFmtId="0" fontId="6" fillId="2" borderId="17" xfId="0" applyFont="1" applyFill="1" applyBorder="1"/>
    <xf numFmtId="0" fontId="10" fillId="0" borderId="12" xfId="0" applyFont="1" applyBorder="1"/>
    <xf numFmtId="0" fontId="0" fillId="0" borderId="12" xfId="0" applyBorder="1"/>
    <xf numFmtId="0" fontId="0" fillId="0" borderId="13" xfId="0" applyBorder="1"/>
    <xf numFmtId="167" fontId="0" fillId="0" borderId="0" xfId="3" applyNumberFormat="1" applyFont="1" applyFill="1" applyBorder="1" applyProtection="1"/>
    <xf numFmtId="0" fontId="10" fillId="0" borderId="8" xfId="0" applyFont="1" applyBorder="1" applyAlignment="1">
      <alignment horizontal="center"/>
    </xf>
    <xf numFmtId="0" fontId="10" fillId="0" borderId="8" xfId="0" quotePrefix="1" applyFont="1" applyBorder="1" applyAlignment="1">
      <alignment horizontal="center"/>
    </xf>
    <xf numFmtId="16" fontId="12" fillId="0" borderId="8" xfId="0" quotePrefix="1" applyNumberFormat="1" applyFont="1" applyBorder="1" applyAlignment="1">
      <alignment horizontal="center"/>
    </xf>
    <xf numFmtId="0" fontId="10" fillId="0" borderId="1" xfId="0" applyFont="1" applyBorder="1" applyAlignment="1">
      <alignment horizontal="right"/>
    </xf>
    <xf numFmtId="0" fontId="6" fillId="2" borderId="4" xfId="0" applyFont="1" applyFill="1" applyBorder="1" applyAlignment="1">
      <alignment horizontal="center"/>
    </xf>
    <xf numFmtId="0" fontId="7" fillId="2" borderId="12" xfId="0" applyFont="1" applyFill="1" applyBorder="1" applyAlignment="1">
      <alignment horizontal="center"/>
    </xf>
    <xf numFmtId="0" fontId="6" fillId="2" borderId="12" xfId="0" applyFont="1" applyFill="1" applyBorder="1" applyAlignment="1">
      <alignment horizontal="center"/>
    </xf>
    <xf numFmtId="2" fontId="6" fillId="2" borderId="12" xfId="0" applyNumberFormat="1" applyFont="1" applyFill="1" applyBorder="1" applyAlignment="1">
      <alignment horizontal="center"/>
    </xf>
    <xf numFmtId="0" fontId="6" fillId="2" borderId="13" xfId="0" applyFont="1" applyFill="1" applyBorder="1" applyAlignment="1">
      <alignment horizontal="center"/>
    </xf>
    <xf numFmtId="164" fontId="1" fillId="4" borderId="24" xfId="2" applyFont="1" applyFill="1" applyBorder="1" applyAlignment="1" applyProtection="1">
      <alignment vertical="center"/>
      <protection locked="0"/>
    </xf>
    <xf numFmtId="0" fontId="0" fillId="4" borderId="30" xfId="0" applyFill="1" applyBorder="1" applyProtection="1">
      <protection locked="0"/>
    </xf>
    <xf numFmtId="0" fontId="0" fillId="4" borderId="2" xfId="0" applyFill="1" applyBorder="1" applyProtection="1">
      <protection locked="0"/>
    </xf>
    <xf numFmtId="0" fontId="0" fillId="4" borderId="10" xfId="0" applyFill="1" applyBorder="1" applyProtection="1">
      <protection locked="0"/>
    </xf>
    <xf numFmtId="0" fontId="0" fillId="4" borderId="2" xfId="0" applyFill="1" applyBorder="1" applyAlignment="1" applyProtection="1">
      <alignment horizontal="center"/>
      <protection locked="0"/>
    </xf>
    <xf numFmtId="2" fontId="0" fillId="4" borderId="2" xfId="0" applyNumberFormat="1" applyFill="1" applyBorder="1" applyAlignment="1" applyProtection="1">
      <alignment horizontal="center"/>
      <protection locked="0"/>
    </xf>
    <xf numFmtId="0" fontId="13" fillId="0" borderId="0" xfId="0" applyFont="1"/>
    <xf numFmtId="0" fontId="8" fillId="0" borderId="45" xfId="0" applyFont="1" applyBorder="1"/>
    <xf numFmtId="0" fontId="0" fillId="0" borderId="45" xfId="0" applyBorder="1"/>
    <xf numFmtId="2" fontId="0" fillId="0" borderId="21" xfId="0" applyNumberFormat="1" applyBorder="1"/>
    <xf numFmtId="0" fontId="0" fillId="4" borderId="3" xfId="0" applyFill="1" applyBorder="1" applyProtection="1">
      <protection locked="0"/>
    </xf>
    <xf numFmtId="0" fontId="0" fillId="4" borderId="14" xfId="0" applyFill="1" applyBorder="1" applyProtection="1">
      <protection locked="0"/>
    </xf>
    <xf numFmtId="0" fontId="6" fillId="2" borderId="40" xfId="0" applyFont="1" applyFill="1" applyBorder="1" applyAlignment="1">
      <alignment horizontal="center"/>
    </xf>
    <xf numFmtId="0" fontId="6" fillId="2" borderId="35" xfId="0" applyFont="1" applyFill="1" applyBorder="1" applyAlignment="1">
      <alignment horizontal="center"/>
    </xf>
    <xf numFmtId="0" fontId="6" fillId="2" borderId="27" xfId="0" applyFont="1" applyFill="1" applyBorder="1" applyAlignment="1">
      <alignment horizontal="center"/>
    </xf>
    <xf numFmtId="0" fontId="6" fillId="2" borderId="28" xfId="0" applyFont="1" applyFill="1" applyBorder="1" applyAlignment="1">
      <alignment horizontal="center"/>
    </xf>
    <xf numFmtId="0" fontId="0" fillId="0" borderId="0" xfId="0" applyAlignment="1">
      <alignment horizont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0" xfId="0" applyFont="1" applyAlignment="1">
      <alignment horizontal="center" vertical="center"/>
    </xf>
    <xf numFmtId="0" fontId="11" fillId="0" borderId="9" xfId="0" applyFont="1" applyBorder="1" applyAlignment="1">
      <alignment horizontal="center" vertical="center"/>
    </xf>
    <xf numFmtId="0" fontId="6" fillId="2" borderId="25" xfId="0" applyFont="1" applyFill="1" applyBorder="1" applyAlignment="1">
      <alignment horizontal="center"/>
    </xf>
    <xf numFmtId="0" fontId="6" fillId="2" borderId="26" xfId="0" applyFont="1" applyFill="1" applyBorder="1" applyAlignment="1">
      <alignment horizontal="center"/>
    </xf>
    <xf numFmtId="0" fontId="10" fillId="0" borderId="0" xfId="0" applyFont="1" applyAlignment="1">
      <alignment horizontal="center"/>
    </xf>
    <xf numFmtId="0" fontId="9" fillId="0" borderId="0" xfId="0" applyFont="1" applyAlignment="1"/>
    <xf numFmtId="164" fontId="1" fillId="4" borderId="47" xfId="2" applyFont="1" applyFill="1" applyBorder="1" applyProtection="1">
      <protection locked="0"/>
    </xf>
    <xf numFmtId="0" fontId="14" fillId="0" borderId="0" xfId="0" applyFont="1" applyAlignment="1">
      <alignment horizontal="center"/>
    </xf>
    <xf numFmtId="0" fontId="3" fillId="3" borderId="16" xfId="0" applyFont="1" applyFill="1" applyBorder="1" applyAlignment="1" applyProtection="1">
      <alignment horizontal="center"/>
      <protection locked="0"/>
    </xf>
    <xf numFmtId="0" fontId="15" fillId="0" borderId="0" xfId="0" applyFont="1" applyAlignment="1"/>
    <xf numFmtId="0" fontId="15" fillId="0" borderId="12" xfId="0" applyFont="1" applyBorder="1" applyAlignment="1">
      <alignment horizontal="left"/>
    </xf>
    <xf numFmtId="0" fontId="15" fillId="0" borderId="48" xfId="0" applyFont="1" applyBorder="1" applyAlignment="1"/>
    <xf numFmtId="0" fontId="15" fillId="0" borderId="48" xfId="0" applyFont="1" applyBorder="1" applyAlignment="1">
      <alignment horizontal="left"/>
    </xf>
    <xf numFmtId="167" fontId="3" fillId="4" borderId="46" xfId="3" applyNumberFormat="1" applyFont="1" applyFill="1" applyBorder="1" applyProtection="1">
      <protection locked="0"/>
    </xf>
    <xf numFmtId="0" fontId="0" fillId="5" borderId="49" xfId="0" applyFill="1" applyBorder="1"/>
    <xf numFmtId="0" fontId="16" fillId="5" borderId="45" xfId="0" applyFont="1" applyFill="1" applyBorder="1" applyAlignment="1">
      <alignment horizontal="center" vertical="center"/>
    </xf>
    <xf numFmtId="0" fontId="0" fillId="5" borderId="45" xfId="0" applyFill="1" applyBorder="1"/>
    <xf numFmtId="0" fontId="0" fillId="5" borderId="50" xfId="0" applyFill="1" applyBorder="1"/>
  </cellXfs>
  <cellStyles count="4">
    <cellStyle name="Migliaia" xfId="3" builtinId="3"/>
    <cellStyle name="Normale" xfId="0" builtinId="0"/>
    <cellStyle name="Percentuale" xfId="1" builtinId="5"/>
    <cellStyle name="Valuta" xfId="2" builtinId="4"/>
  </cellStyles>
  <dxfs count="0"/>
  <tableStyles count="1" defaultTableStyle="TableStyleMedium9" defaultPivotStyle="PivotStyleLight16">
    <tableStyle name="Invisible" pivot="0" table="0" count="0" xr9:uid="{AABA4C8F-D86D-4D74-9694-D09407E07924}"/>
  </tableStyles>
  <colors>
    <mruColors>
      <color rgb="FF005426"/>
      <color rgb="FF008E40"/>
      <color rgb="FFEFFF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svg"/><Relationship Id="rId18" Type="http://schemas.openxmlformats.org/officeDocument/2006/relationships/image" Target="../media/image18.png"/><Relationship Id="rId3" Type="http://schemas.openxmlformats.org/officeDocument/2006/relationships/image" Target="../media/image3.jpeg"/><Relationship Id="rId21" Type="http://schemas.openxmlformats.org/officeDocument/2006/relationships/image" Target="../media/image21.svg"/><Relationship Id="rId7" Type="http://schemas.openxmlformats.org/officeDocument/2006/relationships/image" Target="../media/image7.svg"/><Relationship Id="rId12" Type="http://schemas.openxmlformats.org/officeDocument/2006/relationships/image" Target="../media/image12.png"/><Relationship Id="rId17" Type="http://schemas.openxmlformats.org/officeDocument/2006/relationships/image" Target="../media/image17.svg"/><Relationship Id="rId25" Type="http://schemas.openxmlformats.org/officeDocument/2006/relationships/image" Target="../media/image25.sv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svg"/><Relationship Id="rId24" Type="http://schemas.openxmlformats.org/officeDocument/2006/relationships/image" Target="../media/image24.png"/><Relationship Id="rId5" Type="http://schemas.openxmlformats.org/officeDocument/2006/relationships/image" Target="../media/image5.svg"/><Relationship Id="rId15" Type="http://schemas.openxmlformats.org/officeDocument/2006/relationships/image" Target="../media/image15.svg"/><Relationship Id="rId23" Type="http://schemas.openxmlformats.org/officeDocument/2006/relationships/image" Target="../media/image23.svg"/><Relationship Id="rId10" Type="http://schemas.openxmlformats.org/officeDocument/2006/relationships/image" Target="../media/image10.png"/><Relationship Id="rId19" Type="http://schemas.openxmlformats.org/officeDocument/2006/relationships/image" Target="../media/image19.svg"/><Relationship Id="rId4" Type="http://schemas.openxmlformats.org/officeDocument/2006/relationships/image" Target="../media/image4.png"/><Relationship Id="rId9" Type="http://schemas.openxmlformats.org/officeDocument/2006/relationships/image" Target="../media/image9.sv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30</xdr:row>
      <xdr:rowOff>114300</xdr:rowOff>
    </xdr:from>
    <xdr:to>
      <xdr:col>2</xdr:col>
      <xdr:colOff>300062</xdr:colOff>
      <xdr:row>36</xdr:row>
      <xdr:rowOff>57150</xdr:rowOff>
    </xdr:to>
    <xdr:pic>
      <xdr:nvPicPr>
        <xdr:cNvPr id="3" name="Immagine 2" descr="Modello stampabile del furgone | Creare con la carta da stampare">
          <a:extLst>
            <a:ext uri="{FF2B5EF4-FFF2-40B4-BE49-F238E27FC236}">
              <a16:creationId xmlns:a16="http://schemas.microsoft.com/office/drawing/2014/main" id="{B50FDDE7-D5EF-47EA-AB4D-B3B2ED39CBDF}"/>
            </a:ext>
          </a:extLst>
        </xdr:cNvPr>
        <xdr:cNvPicPr>
          <a:picLocks noChangeAspect="1" noChangeArrowheads="1"/>
        </xdr:cNvPicPr>
      </xdr:nvPicPr>
      <xdr:blipFill>
        <a:blip xmlns:r="http://schemas.openxmlformats.org/officeDocument/2006/relationships" r:embed="rId1">
          <a:duotone>
            <a:schemeClr val="accent3">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381000" y="5048250"/>
          <a:ext cx="1869570" cy="914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9525</xdr:colOff>
      <xdr:row>30</xdr:row>
      <xdr:rowOff>19049</xdr:rowOff>
    </xdr:from>
    <xdr:to>
      <xdr:col>7</xdr:col>
      <xdr:colOff>714165</xdr:colOff>
      <xdr:row>39</xdr:row>
      <xdr:rowOff>43979</xdr:rowOff>
    </xdr:to>
    <xdr:pic>
      <xdr:nvPicPr>
        <xdr:cNvPr id="2" name="Immagine 1" descr="Immagine che contiene schizzo, disegno, veicolo, Veicolo terrestre&#10;&#10;Il contenuto generato dall'IA potrebbe non essere corretto.">
          <a:extLst>
            <a:ext uri="{FF2B5EF4-FFF2-40B4-BE49-F238E27FC236}">
              <a16:creationId xmlns:a16="http://schemas.microsoft.com/office/drawing/2014/main" id="{28CE23BF-1CBD-4D6D-B8DE-98EEEC9D9A80}"/>
            </a:ext>
          </a:extLst>
        </xdr:cNvPr>
        <xdr:cNvPicPr>
          <a:picLocks noChangeAspect="1" noChangeArrowheads="1"/>
        </xdr:cNvPicPr>
      </xdr:nvPicPr>
      <xdr:blipFill>
        <a:blip xmlns:r="http://schemas.openxmlformats.org/officeDocument/2006/relationships" r:embed="rId2">
          <a:duotone>
            <a:schemeClr val="accent3">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a:off x="3305175" y="4952999"/>
          <a:ext cx="2342941" cy="1539405"/>
        </a:xfrm>
        <a:prstGeom prst="rect">
          <a:avLst/>
        </a:prstGeom>
        <a:noFill/>
        <a:ln>
          <a:noFill/>
        </a:ln>
      </xdr:spPr>
    </xdr:pic>
    <xdr:clientData/>
  </xdr:twoCellAnchor>
  <xdr:twoCellAnchor editAs="oneCell">
    <xdr:from>
      <xdr:col>23</xdr:col>
      <xdr:colOff>1047750</xdr:colOff>
      <xdr:row>0</xdr:row>
      <xdr:rowOff>42333</xdr:rowOff>
    </xdr:from>
    <xdr:to>
      <xdr:col>23</xdr:col>
      <xdr:colOff>1608668</xdr:colOff>
      <xdr:row>0</xdr:row>
      <xdr:rowOff>607051</xdr:rowOff>
    </xdr:to>
    <xdr:pic>
      <xdr:nvPicPr>
        <xdr:cNvPr id="7" name="Immagine 6" descr="Immagine che contiene occhiali, cartone animato, Viso umano, schermata&#10;&#10;Il contenuto generato dall'IA potrebbe non essere corretto.">
          <a:extLst>
            <a:ext uri="{FF2B5EF4-FFF2-40B4-BE49-F238E27FC236}">
              <a16:creationId xmlns:a16="http://schemas.microsoft.com/office/drawing/2014/main" id="{2FA76850-A27E-DB58-91C8-A4B4BBFC926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885833" y="42333"/>
          <a:ext cx="560918" cy="564718"/>
        </a:xfrm>
        <a:prstGeom prst="rect">
          <a:avLst/>
        </a:prstGeom>
      </xdr:spPr>
    </xdr:pic>
    <xdr:clientData/>
  </xdr:twoCellAnchor>
  <xdr:twoCellAnchor>
    <xdr:from>
      <xdr:col>0</xdr:col>
      <xdr:colOff>190500</xdr:colOff>
      <xdr:row>39</xdr:row>
      <xdr:rowOff>21167</xdr:rowOff>
    </xdr:from>
    <xdr:to>
      <xdr:col>7</xdr:col>
      <xdr:colOff>740834</xdr:colOff>
      <xdr:row>44</xdr:row>
      <xdr:rowOff>63500</xdr:rowOff>
    </xdr:to>
    <xdr:sp macro="" textlink="">
      <xdr:nvSpPr>
        <xdr:cNvPr id="5" name="CasellaDiTesto 4">
          <a:extLst>
            <a:ext uri="{FF2B5EF4-FFF2-40B4-BE49-F238E27FC236}">
              <a16:creationId xmlns:a16="http://schemas.microsoft.com/office/drawing/2014/main" id="{DDF1AE70-1EC3-20BE-BD77-5C43776032E9}"/>
            </a:ext>
          </a:extLst>
        </xdr:cNvPr>
        <xdr:cNvSpPr txBox="1"/>
      </xdr:nvSpPr>
      <xdr:spPr>
        <a:xfrm>
          <a:off x="190500" y="6826250"/>
          <a:ext cx="5609167" cy="836083"/>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Questa sezione serve semplicemte</a:t>
          </a:r>
          <a:r>
            <a:rPr lang="it-IT" sz="1100" baseline="0"/>
            <a:t>  a calcolare ogni veicolo quali costi ha in marcia, dati indispensabili per la determinazione del break even della 3 sezione, dwvi compilare solo in campi in verde chiaro , in basso hai i risultati che ti diranno il soto per km in base al deperimento (usura del mezzo)  e in base alle rate, ricorda che l' iva non la devi mai mettere.</a:t>
          </a:r>
          <a:endParaRPr lang="it-IT" sz="1100"/>
        </a:p>
      </xdr:txBody>
    </xdr:sp>
    <xdr:clientData/>
  </xdr:twoCellAnchor>
  <xdr:twoCellAnchor>
    <xdr:from>
      <xdr:col>9</xdr:col>
      <xdr:colOff>1</xdr:colOff>
      <xdr:row>39</xdr:row>
      <xdr:rowOff>0</xdr:rowOff>
    </xdr:from>
    <xdr:to>
      <xdr:col>14</xdr:col>
      <xdr:colOff>31751</xdr:colOff>
      <xdr:row>44</xdr:row>
      <xdr:rowOff>63500</xdr:rowOff>
    </xdr:to>
    <xdr:sp macro="" textlink="">
      <xdr:nvSpPr>
        <xdr:cNvPr id="6" name="CasellaDiTesto 5">
          <a:extLst>
            <a:ext uri="{FF2B5EF4-FFF2-40B4-BE49-F238E27FC236}">
              <a16:creationId xmlns:a16="http://schemas.microsoft.com/office/drawing/2014/main" id="{62D638F7-ABB2-45B1-BD6D-80195EE97C23}"/>
            </a:ext>
          </a:extLst>
        </xdr:cNvPr>
        <xdr:cNvSpPr txBox="1"/>
      </xdr:nvSpPr>
      <xdr:spPr>
        <a:xfrm>
          <a:off x="6138334" y="6805083"/>
          <a:ext cx="4064000" cy="85725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In questa sezione inserisci i costi generali</a:t>
          </a:r>
          <a:r>
            <a:rPr lang="it-IT" sz="1100" baseline="0"/>
            <a:t>, meglio detto costi fissi, per un corretta ripartizione di essi su singolo veicoli imposta la cella J38 con il numero deei veicoli realmente produttivi.</a:t>
          </a:r>
          <a:endParaRPr lang="it-IT" sz="1100"/>
        </a:p>
      </xdr:txBody>
    </xdr:sp>
    <xdr:clientData/>
  </xdr:twoCellAnchor>
  <xdr:twoCellAnchor>
    <xdr:from>
      <xdr:col>14</xdr:col>
      <xdr:colOff>328084</xdr:colOff>
      <xdr:row>39</xdr:row>
      <xdr:rowOff>0</xdr:rowOff>
    </xdr:from>
    <xdr:to>
      <xdr:col>24</xdr:col>
      <xdr:colOff>21166</xdr:colOff>
      <xdr:row>44</xdr:row>
      <xdr:rowOff>84667</xdr:rowOff>
    </xdr:to>
    <xdr:sp macro="" textlink="">
      <xdr:nvSpPr>
        <xdr:cNvPr id="8" name="CasellaDiTesto 7">
          <a:extLst>
            <a:ext uri="{FF2B5EF4-FFF2-40B4-BE49-F238E27FC236}">
              <a16:creationId xmlns:a16="http://schemas.microsoft.com/office/drawing/2014/main" id="{5393244C-3EB3-4774-8247-AA96B8E61FA0}"/>
            </a:ext>
          </a:extLst>
        </xdr:cNvPr>
        <xdr:cNvSpPr txBox="1"/>
      </xdr:nvSpPr>
      <xdr:spPr>
        <a:xfrm>
          <a:off x="10498667" y="6805083"/>
          <a:ext cx="7831666" cy="878417"/>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a:t>Questa e</a:t>
          </a:r>
          <a:r>
            <a:rPr lang="it-IT" sz="1100" baseline="0"/>
            <a:t> la sezione veritas, su ogni riga scrivi il giro e i dati richiesti, alla fine avrai un prospetto realistico del tuo di pareggio giornaliero, meglio detto break even, ps hai più veicoli chiamami  che ti sblocco le righe, non rimane di augurarti BUON LAVORO</a:t>
          </a:r>
          <a:endParaRPr lang="it-IT" sz="1100"/>
        </a:p>
      </xdr:txBody>
    </xdr:sp>
    <xdr:clientData/>
  </xdr:twoCellAnchor>
  <xdr:twoCellAnchor editAs="oneCell">
    <xdr:from>
      <xdr:col>3</xdr:col>
      <xdr:colOff>10582</xdr:colOff>
      <xdr:row>17</xdr:row>
      <xdr:rowOff>10584</xdr:rowOff>
    </xdr:from>
    <xdr:to>
      <xdr:col>3</xdr:col>
      <xdr:colOff>317500</xdr:colOff>
      <xdr:row>19</xdr:row>
      <xdr:rowOff>2</xdr:rowOff>
    </xdr:to>
    <xdr:pic>
      <xdr:nvPicPr>
        <xdr:cNvPr id="11" name="Elemento grafico 10" descr="Meccanico con riempimento a tinta unita">
          <a:extLst>
            <a:ext uri="{FF2B5EF4-FFF2-40B4-BE49-F238E27FC236}">
              <a16:creationId xmlns:a16="http://schemas.microsoft.com/office/drawing/2014/main" id="{7D4FB88C-ECC6-928E-E680-50D93483F2E5}"/>
            </a:ext>
          </a:extLst>
        </xdr:cNvPr>
        <xdr:cNvPicPr>
          <a:picLocks noChangeAspect="1"/>
        </xdr:cNvPicPr>
      </xdr:nvPicPr>
      <xdr:blipFill>
        <a:blip xmlns:r="http://schemas.openxmlformats.org/officeDocument/2006/relationships" r:embed="rId4">
          <a:extLst>
            <a:ext uri="{96DAC541-7B7A-43D3-8B79-37D633B846F1}">
              <asvg:svgBlip xmlns:asvg="http://schemas.microsoft.com/office/drawing/2016/SVG/main" r:embed="rId5"/>
            </a:ext>
          </a:extLst>
        </a:blip>
        <a:stretch>
          <a:fillRect/>
        </a:stretch>
      </xdr:blipFill>
      <xdr:spPr>
        <a:xfrm>
          <a:off x="2550582" y="3249084"/>
          <a:ext cx="306918" cy="306918"/>
        </a:xfrm>
        <a:prstGeom prst="rect">
          <a:avLst/>
        </a:prstGeom>
      </xdr:spPr>
    </xdr:pic>
    <xdr:clientData/>
  </xdr:twoCellAnchor>
  <xdr:twoCellAnchor editAs="oneCell">
    <xdr:from>
      <xdr:col>3</xdr:col>
      <xdr:colOff>10584</xdr:colOff>
      <xdr:row>3</xdr:row>
      <xdr:rowOff>95251</xdr:rowOff>
    </xdr:from>
    <xdr:to>
      <xdr:col>3</xdr:col>
      <xdr:colOff>344734</xdr:colOff>
      <xdr:row>5</xdr:row>
      <xdr:rowOff>90734</xdr:rowOff>
    </xdr:to>
    <xdr:pic>
      <xdr:nvPicPr>
        <xdr:cNvPr id="13" name="Elemento grafico 12" descr="Consegna con riempimento a tinta unita">
          <a:extLst>
            <a:ext uri="{FF2B5EF4-FFF2-40B4-BE49-F238E27FC236}">
              <a16:creationId xmlns:a16="http://schemas.microsoft.com/office/drawing/2014/main" id="{6BB226CD-2E18-D431-29B8-052BAA937427}"/>
            </a:ext>
          </a:extLst>
        </xdr:cNvPr>
        <xdr:cNvPicPr>
          <a:picLocks noChangeAspect="1"/>
        </xdr:cNvPicPr>
      </xdr:nvPicPr>
      <xdr:blipFill>
        <a:blip xmlns:r="http://schemas.openxmlformats.org/officeDocument/2006/relationships" r:embed="rId6">
          <a:extLst>
            <a:ext uri="{96DAC541-7B7A-43D3-8B79-37D633B846F1}">
              <asvg:svgBlip xmlns:asvg="http://schemas.microsoft.com/office/drawing/2016/SVG/main" r:embed="rId7"/>
            </a:ext>
          </a:extLst>
        </a:blip>
        <a:stretch>
          <a:fillRect/>
        </a:stretch>
      </xdr:blipFill>
      <xdr:spPr>
        <a:xfrm>
          <a:off x="2550584" y="1079501"/>
          <a:ext cx="334150" cy="334150"/>
        </a:xfrm>
        <a:prstGeom prst="rect">
          <a:avLst/>
        </a:prstGeom>
      </xdr:spPr>
    </xdr:pic>
    <xdr:clientData/>
  </xdr:twoCellAnchor>
  <xdr:twoCellAnchor editAs="oneCell">
    <xdr:from>
      <xdr:col>3</xdr:col>
      <xdr:colOff>14250</xdr:colOff>
      <xdr:row>20</xdr:row>
      <xdr:rowOff>138569</xdr:rowOff>
    </xdr:from>
    <xdr:to>
      <xdr:col>3</xdr:col>
      <xdr:colOff>349250</xdr:colOff>
      <xdr:row>22</xdr:row>
      <xdr:rowOff>156069</xdr:rowOff>
    </xdr:to>
    <xdr:pic>
      <xdr:nvPicPr>
        <xdr:cNvPr id="15" name="Elemento grafico 14" descr="Carburante con riempimento a tinta unita">
          <a:extLst>
            <a:ext uri="{FF2B5EF4-FFF2-40B4-BE49-F238E27FC236}">
              <a16:creationId xmlns:a16="http://schemas.microsoft.com/office/drawing/2014/main" id="{27747433-DFB3-55AF-B783-95E723A0989E}"/>
            </a:ext>
          </a:extLst>
        </xdr:cNvPr>
        <xdr:cNvPicPr>
          <a:picLocks noChangeAspect="1"/>
        </xdr:cNvPicPr>
      </xdr:nvPicPr>
      <xdr:blipFill>
        <a:blip xmlns:r="http://schemas.openxmlformats.org/officeDocument/2006/relationships" r:embed="rId8">
          <a:extLst>
            <a:ext uri="{96DAC541-7B7A-43D3-8B79-37D633B846F1}">
              <asvg:svgBlip xmlns:asvg="http://schemas.microsoft.com/office/drawing/2016/SVG/main" r:embed="rId9"/>
            </a:ext>
          </a:extLst>
        </a:blip>
        <a:stretch>
          <a:fillRect/>
        </a:stretch>
      </xdr:blipFill>
      <xdr:spPr>
        <a:xfrm>
          <a:off x="2554250" y="3853319"/>
          <a:ext cx="335000" cy="335000"/>
        </a:xfrm>
        <a:prstGeom prst="rect">
          <a:avLst/>
        </a:prstGeom>
      </xdr:spPr>
    </xdr:pic>
    <xdr:clientData/>
  </xdr:twoCellAnchor>
  <xdr:twoCellAnchor editAs="oneCell">
    <xdr:from>
      <xdr:col>7</xdr:col>
      <xdr:colOff>31750</xdr:colOff>
      <xdr:row>17</xdr:row>
      <xdr:rowOff>25401</xdr:rowOff>
    </xdr:from>
    <xdr:to>
      <xdr:col>7</xdr:col>
      <xdr:colOff>433917</xdr:colOff>
      <xdr:row>19</xdr:row>
      <xdr:rowOff>127001</xdr:rowOff>
    </xdr:to>
    <xdr:pic>
      <xdr:nvPicPr>
        <xdr:cNvPr id="17" name="Elemento grafico 16" descr="Strada con due vie con un sentiero con riempimento a tinta unita">
          <a:extLst>
            <a:ext uri="{FF2B5EF4-FFF2-40B4-BE49-F238E27FC236}">
              <a16:creationId xmlns:a16="http://schemas.microsoft.com/office/drawing/2014/main" id="{0FDD720B-AD7A-80A6-DF17-FA3DE4E4599A}"/>
            </a:ext>
          </a:extLst>
        </xdr:cNvPr>
        <xdr:cNvPicPr>
          <a:picLocks noChangeAspect="1"/>
        </xdr:cNvPicPr>
      </xdr:nvPicPr>
      <xdr:blipFill>
        <a:blip xmlns:r="http://schemas.openxmlformats.org/officeDocument/2006/relationships" r:embed="rId10">
          <a:extLst>
            <a:ext uri="{96DAC541-7B7A-43D3-8B79-37D633B846F1}">
              <asvg:svgBlip xmlns:asvg="http://schemas.microsoft.com/office/drawing/2016/SVG/main" r:embed="rId11"/>
            </a:ext>
          </a:extLst>
        </a:blip>
        <a:stretch>
          <a:fillRect/>
        </a:stretch>
      </xdr:blipFill>
      <xdr:spPr>
        <a:xfrm>
          <a:off x="5090583" y="3263901"/>
          <a:ext cx="402167" cy="419100"/>
        </a:xfrm>
        <a:prstGeom prst="rect">
          <a:avLst/>
        </a:prstGeom>
      </xdr:spPr>
    </xdr:pic>
    <xdr:clientData/>
  </xdr:twoCellAnchor>
  <xdr:twoCellAnchor editAs="oneCell">
    <xdr:from>
      <xdr:col>7</xdr:col>
      <xdr:colOff>31750</xdr:colOff>
      <xdr:row>13</xdr:row>
      <xdr:rowOff>52917</xdr:rowOff>
    </xdr:from>
    <xdr:to>
      <xdr:col>7</xdr:col>
      <xdr:colOff>412750</xdr:colOff>
      <xdr:row>15</xdr:row>
      <xdr:rowOff>105834</xdr:rowOff>
    </xdr:to>
    <xdr:pic>
      <xdr:nvPicPr>
        <xdr:cNvPr id="19" name="Elemento grafico 18" descr="Impiegato con riempimento a tinta unita">
          <a:extLst>
            <a:ext uri="{FF2B5EF4-FFF2-40B4-BE49-F238E27FC236}">
              <a16:creationId xmlns:a16="http://schemas.microsoft.com/office/drawing/2014/main" id="{E9B8D750-3945-C75A-091A-4669FB2F3E12}"/>
            </a:ext>
          </a:extLst>
        </xdr:cNvPr>
        <xdr:cNvPicPr>
          <a:picLocks noChangeAspect="1"/>
        </xdr:cNvPicPr>
      </xdr:nvPicPr>
      <xdr:blipFill>
        <a:blip xmlns:r="http://schemas.openxmlformats.org/officeDocument/2006/relationships" r:embed="rId12">
          <a:extLst>
            <a:ext uri="{96DAC541-7B7A-43D3-8B79-37D633B846F1}">
              <asvg:svgBlip xmlns:asvg="http://schemas.microsoft.com/office/drawing/2016/SVG/main" r:embed="rId13"/>
            </a:ext>
          </a:extLst>
        </a:blip>
        <a:stretch>
          <a:fillRect/>
        </a:stretch>
      </xdr:blipFill>
      <xdr:spPr>
        <a:xfrm>
          <a:off x="5090583" y="2645834"/>
          <a:ext cx="381000" cy="381000"/>
        </a:xfrm>
        <a:prstGeom prst="rect">
          <a:avLst/>
        </a:prstGeom>
      </xdr:spPr>
    </xdr:pic>
    <xdr:clientData/>
  </xdr:twoCellAnchor>
  <xdr:twoCellAnchor editAs="oneCell">
    <xdr:from>
      <xdr:col>7</xdr:col>
      <xdr:colOff>31750</xdr:colOff>
      <xdr:row>4</xdr:row>
      <xdr:rowOff>10583</xdr:rowOff>
    </xdr:from>
    <xdr:to>
      <xdr:col>7</xdr:col>
      <xdr:colOff>385233</xdr:colOff>
      <xdr:row>6</xdr:row>
      <xdr:rowOff>35983</xdr:rowOff>
    </xdr:to>
    <xdr:pic>
      <xdr:nvPicPr>
        <xdr:cNvPr id="23" name="Elemento grafico 22" descr="Strada con riempimento a tinta unita">
          <a:extLst>
            <a:ext uri="{FF2B5EF4-FFF2-40B4-BE49-F238E27FC236}">
              <a16:creationId xmlns:a16="http://schemas.microsoft.com/office/drawing/2014/main" id="{4064C1B3-8C87-DE68-77DF-A07E2C056F6F}"/>
            </a:ext>
          </a:extLst>
        </xdr:cNvPr>
        <xdr:cNvPicPr>
          <a:picLocks noChangeAspect="1"/>
        </xdr:cNvPicPr>
      </xdr:nvPicPr>
      <xdr:blipFill>
        <a:blip xmlns:r="http://schemas.openxmlformats.org/officeDocument/2006/relationships" r:embed="rId14">
          <a:extLst>
            <a:ext uri="{96DAC541-7B7A-43D3-8B79-37D633B846F1}">
              <asvg:svgBlip xmlns:asvg="http://schemas.microsoft.com/office/drawing/2016/SVG/main" r:embed="rId15"/>
            </a:ext>
          </a:extLst>
        </a:blip>
        <a:stretch>
          <a:fillRect/>
        </a:stretch>
      </xdr:blipFill>
      <xdr:spPr>
        <a:xfrm>
          <a:off x="5090583" y="1164166"/>
          <a:ext cx="353483" cy="353483"/>
        </a:xfrm>
        <a:prstGeom prst="rect">
          <a:avLst/>
        </a:prstGeom>
      </xdr:spPr>
    </xdr:pic>
    <xdr:clientData/>
  </xdr:twoCellAnchor>
  <xdr:twoCellAnchor editAs="oneCell">
    <xdr:from>
      <xdr:col>7</xdr:col>
      <xdr:colOff>412751</xdr:colOff>
      <xdr:row>4</xdr:row>
      <xdr:rowOff>31752</xdr:rowOff>
    </xdr:from>
    <xdr:to>
      <xdr:col>7</xdr:col>
      <xdr:colOff>709083</xdr:colOff>
      <xdr:row>6</xdr:row>
      <xdr:rowOff>1</xdr:rowOff>
    </xdr:to>
    <xdr:pic>
      <xdr:nvPicPr>
        <xdr:cNvPr id="27" name="Elemento grafico 26" descr="Orologio con riempimento a tinta unita">
          <a:extLst>
            <a:ext uri="{FF2B5EF4-FFF2-40B4-BE49-F238E27FC236}">
              <a16:creationId xmlns:a16="http://schemas.microsoft.com/office/drawing/2014/main" id="{F92D8971-85EF-AEFC-34F0-2CD7E1D47D24}"/>
            </a:ext>
          </a:extLst>
        </xdr:cNvPr>
        <xdr:cNvPicPr>
          <a:picLocks noChangeAspect="1"/>
        </xdr:cNvPicPr>
      </xdr:nvPicPr>
      <xdr:blipFill>
        <a:blip xmlns:r="http://schemas.openxmlformats.org/officeDocument/2006/relationships" r:embed="rId16">
          <a:extLst>
            <a:ext uri="{96DAC541-7B7A-43D3-8B79-37D633B846F1}">
              <asvg:svgBlip xmlns:asvg="http://schemas.microsoft.com/office/drawing/2016/SVG/main" r:embed="rId17"/>
            </a:ext>
          </a:extLst>
        </a:blip>
        <a:stretch>
          <a:fillRect/>
        </a:stretch>
      </xdr:blipFill>
      <xdr:spPr>
        <a:xfrm>
          <a:off x="5471584" y="1185335"/>
          <a:ext cx="296332" cy="296332"/>
        </a:xfrm>
        <a:prstGeom prst="rect">
          <a:avLst/>
        </a:prstGeom>
      </xdr:spPr>
    </xdr:pic>
    <xdr:clientData/>
  </xdr:twoCellAnchor>
  <xdr:twoCellAnchor editAs="oneCell">
    <xdr:from>
      <xdr:col>3</xdr:col>
      <xdr:colOff>539750</xdr:colOff>
      <xdr:row>7</xdr:row>
      <xdr:rowOff>158749</xdr:rowOff>
    </xdr:from>
    <xdr:to>
      <xdr:col>5</xdr:col>
      <xdr:colOff>0</xdr:colOff>
      <xdr:row>10</xdr:row>
      <xdr:rowOff>21166</xdr:rowOff>
    </xdr:to>
    <xdr:pic>
      <xdr:nvPicPr>
        <xdr:cNvPr id="33" name="Elemento grafico 32" descr="Banca con riempimento a tinta unita">
          <a:extLst>
            <a:ext uri="{FF2B5EF4-FFF2-40B4-BE49-F238E27FC236}">
              <a16:creationId xmlns:a16="http://schemas.microsoft.com/office/drawing/2014/main" id="{5CF6A860-0BFA-EAF0-D45C-EB798492914A}"/>
            </a:ext>
          </a:extLst>
        </xdr:cNvPr>
        <xdr:cNvPicPr>
          <a:picLocks noChangeAspect="1"/>
        </xdr:cNvPicPr>
      </xdr:nvPicPr>
      <xdr:blipFill>
        <a:blip xmlns:r="http://schemas.openxmlformats.org/officeDocument/2006/relationships" r:embed="rId18">
          <a:extLst>
            <a:ext uri="{96DAC541-7B7A-43D3-8B79-37D633B846F1}">
              <asvg:svgBlip xmlns:asvg="http://schemas.microsoft.com/office/drawing/2016/SVG/main" r:embed="rId19"/>
            </a:ext>
          </a:extLst>
        </a:blip>
        <a:stretch>
          <a:fillRect/>
        </a:stretch>
      </xdr:blipFill>
      <xdr:spPr>
        <a:xfrm>
          <a:off x="3079750" y="1799166"/>
          <a:ext cx="338667" cy="338667"/>
        </a:xfrm>
        <a:prstGeom prst="rect">
          <a:avLst/>
        </a:prstGeom>
      </xdr:spPr>
    </xdr:pic>
    <xdr:clientData/>
  </xdr:twoCellAnchor>
  <xdr:twoCellAnchor editAs="oneCell">
    <xdr:from>
      <xdr:col>10</xdr:col>
      <xdr:colOff>4651</xdr:colOff>
      <xdr:row>1</xdr:row>
      <xdr:rowOff>206583</xdr:rowOff>
    </xdr:from>
    <xdr:to>
      <xdr:col>10</xdr:col>
      <xdr:colOff>401317</xdr:colOff>
      <xdr:row>4</xdr:row>
      <xdr:rowOff>31749</xdr:rowOff>
    </xdr:to>
    <xdr:pic>
      <xdr:nvPicPr>
        <xdr:cNvPr id="41" name="Elemento grafico 40" descr="Trasferimento1 con riempimento a tinta unita">
          <a:extLst>
            <a:ext uri="{FF2B5EF4-FFF2-40B4-BE49-F238E27FC236}">
              <a16:creationId xmlns:a16="http://schemas.microsoft.com/office/drawing/2014/main" id="{17603C98-165A-6E28-126A-B053217CE284}"/>
            </a:ext>
          </a:extLst>
        </xdr:cNvPr>
        <xdr:cNvPicPr>
          <a:picLocks noChangeAspect="1"/>
        </xdr:cNvPicPr>
      </xdr:nvPicPr>
      <xdr:blipFill>
        <a:blip xmlns:r="http://schemas.openxmlformats.org/officeDocument/2006/relationships" r:embed="rId20">
          <a:extLst>
            <a:ext uri="{96DAC541-7B7A-43D3-8B79-37D633B846F1}">
              <asvg:svgBlip xmlns:asvg="http://schemas.microsoft.com/office/drawing/2016/SVG/main" r:embed="rId21"/>
            </a:ext>
          </a:extLst>
        </a:blip>
        <a:stretch>
          <a:fillRect/>
        </a:stretch>
      </xdr:blipFill>
      <xdr:spPr>
        <a:xfrm>
          <a:off x="6481651" y="831000"/>
          <a:ext cx="396666" cy="396666"/>
        </a:xfrm>
        <a:prstGeom prst="rect">
          <a:avLst/>
        </a:prstGeom>
      </xdr:spPr>
    </xdr:pic>
    <xdr:clientData/>
  </xdr:twoCellAnchor>
  <xdr:twoCellAnchor editAs="oneCell">
    <xdr:from>
      <xdr:col>22</xdr:col>
      <xdr:colOff>229584</xdr:colOff>
      <xdr:row>1</xdr:row>
      <xdr:rowOff>229581</xdr:rowOff>
    </xdr:from>
    <xdr:to>
      <xdr:col>22</xdr:col>
      <xdr:colOff>613834</xdr:colOff>
      <xdr:row>4</xdr:row>
      <xdr:rowOff>42331</xdr:rowOff>
    </xdr:to>
    <xdr:pic>
      <xdr:nvPicPr>
        <xdr:cNvPr id="43" name="Elemento grafico 42" descr="Baule del tesoro con riempimento a tinta unita">
          <a:extLst>
            <a:ext uri="{FF2B5EF4-FFF2-40B4-BE49-F238E27FC236}">
              <a16:creationId xmlns:a16="http://schemas.microsoft.com/office/drawing/2014/main" id="{CF7AB468-CB0B-82F4-6A55-5B58208D4105}"/>
            </a:ext>
          </a:extLst>
        </xdr:cNvPr>
        <xdr:cNvPicPr>
          <a:picLocks noChangeAspect="1"/>
        </xdr:cNvPicPr>
      </xdr:nvPicPr>
      <xdr:blipFill>
        <a:blip xmlns:r="http://schemas.openxmlformats.org/officeDocument/2006/relationships" r:embed="rId22">
          <a:extLst>
            <a:ext uri="{96DAC541-7B7A-43D3-8B79-37D633B846F1}">
              <asvg:svgBlip xmlns:asvg="http://schemas.microsoft.com/office/drawing/2016/SVG/main" r:embed="rId23"/>
            </a:ext>
          </a:extLst>
        </a:blip>
        <a:stretch>
          <a:fillRect/>
        </a:stretch>
      </xdr:blipFill>
      <xdr:spPr>
        <a:xfrm>
          <a:off x="16083417" y="853998"/>
          <a:ext cx="384250" cy="384250"/>
        </a:xfrm>
        <a:prstGeom prst="rect">
          <a:avLst/>
        </a:prstGeom>
      </xdr:spPr>
    </xdr:pic>
    <xdr:clientData/>
  </xdr:twoCellAnchor>
  <xdr:twoCellAnchor editAs="oneCell">
    <xdr:from>
      <xdr:col>3</xdr:col>
      <xdr:colOff>42332</xdr:colOff>
      <xdr:row>10</xdr:row>
      <xdr:rowOff>95247</xdr:rowOff>
    </xdr:from>
    <xdr:to>
      <xdr:col>3</xdr:col>
      <xdr:colOff>381000</xdr:colOff>
      <xdr:row>12</xdr:row>
      <xdr:rowOff>116415</xdr:rowOff>
    </xdr:to>
    <xdr:pic>
      <xdr:nvPicPr>
        <xdr:cNvPr id="45" name="Elemento grafico 44" descr="Meccanico con riempimento a tinta unita">
          <a:extLst>
            <a:ext uri="{FF2B5EF4-FFF2-40B4-BE49-F238E27FC236}">
              <a16:creationId xmlns:a16="http://schemas.microsoft.com/office/drawing/2014/main" id="{A4F426EA-022F-BFA5-BC05-89E93502901B}"/>
            </a:ext>
          </a:extLst>
        </xdr:cNvPr>
        <xdr:cNvPicPr>
          <a:picLocks noChangeAspect="1"/>
        </xdr:cNvPicPr>
      </xdr:nvPicPr>
      <xdr:blipFill>
        <a:blip xmlns:r="http://schemas.openxmlformats.org/officeDocument/2006/relationships" r:embed="rId24">
          <a:extLst>
            <a:ext uri="{96DAC541-7B7A-43D3-8B79-37D633B846F1}">
              <asvg:svgBlip xmlns:asvg="http://schemas.microsoft.com/office/drawing/2016/SVG/main" r:embed="rId25"/>
            </a:ext>
          </a:extLst>
        </a:blip>
        <a:stretch>
          <a:fillRect/>
        </a:stretch>
      </xdr:blipFill>
      <xdr:spPr>
        <a:xfrm>
          <a:off x="2582332" y="2211914"/>
          <a:ext cx="338668" cy="33866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B1:X38"/>
  <sheetViews>
    <sheetView showGridLines="0" tabSelected="1" zoomScale="90" zoomScaleNormal="90" workbookViewId="0">
      <selection activeCell="W8" sqref="W8"/>
    </sheetView>
  </sheetViews>
  <sheetFormatPr defaultRowHeight="12.75" x14ac:dyDescent="0.2"/>
  <cols>
    <col min="1" max="1" width="3" customWidth="1"/>
    <col min="2" max="2" width="26.140625" customWidth="1"/>
    <col min="3" max="3" width="11.42578125" bestFit="1" customWidth="1"/>
    <col min="4" max="4" width="11" bestFit="1" customWidth="1"/>
    <col min="5" max="5" width="2.140625" customWidth="1"/>
    <col min="6" max="6" width="14.42578125" customWidth="1"/>
    <col min="7" max="7" width="10.140625" customWidth="1"/>
    <col min="8" max="8" width="11.5703125" customWidth="1"/>
    <col min="9" max="9" width="4.5703125" customWidth="1"/>
    <col min="10" max="10" width="5.140625" customWidth="1"/>
    <col min="11" max="11" width="22" customWidth="1"/>
    <col min="12" max="12" width="12.42578125" bestFit="1" customWidth="1"/>
    <col min="13" max="13" width="11" bestFit="1" customWidth="1"/>
    <col min="14" max="14" width="10" bestFit="1" customWidth="1"/>
    <col min="15" max="15" width="5.140625" customWidth="1"/>
    <col min="16" max="16" width="13" customWidth="1"/>
    <col min="17" max="17" width="10.140625" style="25" bestFit="1" customWidth="1"/>
    <col min="18" max="18" width="11" style="25" bestFit="1" customWidth="1"/>
    <col min="19" max="19" width="11" style="25" customWidth="1"/>
    <col min="20" max="20" width="12.28515625" style="25" customWidth="1"/>
    <col min="21" max="21" width="10.42578125" style="25" customWidth="1"/>
    <col min="22" max="22" width="12.42578125" style="25" bestFit="1" customWidth="1"/>
    <col min="23" max="23" width="12.140625" bestFit="1" customWidth="1"/>
    <col min="24" max="24" width="24.5703125" customWidth="1"/>
  </cols>
  <sheetData>
    <row r="1" spans="2:24" ht="48.75" customHeight="1" x14ac:dyDescent="0.2">
      <c r="B1" s="119"/>
      <c r="C1" s="120" t="s">
        <v>67</v>
      </c>
      <c r="D1" s="120"/>
      <c r="E1" s="120"/>
      <c r="F1" s="120"/>
      <c r="G1" s="120"/>
      <c r="H1" s="120"/>
      <c r="I1" s="120"/>
      <c r="J1" s="120"/>
      <c r="K1" s="120"/>
      <c r="L1" s="120"/>
      <c r="M1" s="120"/>
      <c r="N1" s="120"/>
      <c r="O1" s="120"/>
      <c r="P1" s="120"/>
      <c r="Q1" s="120"/>
      <c r="R1" s="120"/>
      <c r="S1" s="120"/>
      <c r="T1" s="120"/>
      <c r="U1" s="120"/>
      <c r="V1" s="120"/>
      <c r="W1" s="121"/>
      <c r="X1" s="122"/>
    </row>
    <row r="2" spans="2:24" ht="19.5" thickBot="1" x14ac:dyDescent="0.35">
      <c r="B2" s="117" t="s">
        <v>59</v>
      </c>
      <c r="C2" s="115"/>
      <c r="D2" s="115"/>
      <c r="E2" s="115"/>
      <c r="F2" s="115"/>
      <c r="G2" s="110"/>
      <c r="J2" s="117" t="s">
        <v>59</v>
      </c>
      <c r="K2" s="115"/>
      <c r="L2" s="115"/>
      <c r="M2" s="115"/>
      <c r="N2" s="115"/>
      <c r="O2" s="114"/>
      <c r="P2" s="116" t="s">
        <v>36</v>
      </c>
      <c r="Q2" s="114"/>
      <c r="R2" s="114"/>
      <c r="S2" s="114"/>
      <c r="T2" s="114"/>
      <c r="U2" s="114"/>
      <c r="V2" s="114"/>
      <c r="W2" s="114"/>
    </row>
    <row r="3" spans="2:24" ht="12.75" customHeight="1" x14ac:dyDescent="0.2">
      <c r="B3" s="101" t="s">
        <v>57</v>
      </c>
      <c r="C3" s="102"/>
      <c r="D3" s="102"/>
      <c r="E3" s="102"/>
      <c r="F3" s="102"/>
      <c r="G3" s="102"/>
      <c r="H3" s="103"/>
      <c r="J3" s="101" t="s">
        <v>53</v>
      </c>
      <c r="K3" s="102"/>
      <c r="L3" s="102"/>
      <c r="M3" s="102"/>
      <c r="N3" s="103"/>
      <c r="P3" s="101" t="s">
        <v>56</v>
      </c>
      <c r="Q3" s="102"/>
      <c r="R3" s="102"/>
      <c r="S3" s="102"/>
      <c r="T3" s="102"/>
      <c r="U3" s="102"/>
      <c r="V3" s="102"/>
      <c r="W3" s="102"/>
      <c r="X3" s="103"/>
    </row>
    <row r="4" spans="2:24" ht="13.5" customHeight="1" x14ac:dyDescent="0.2">
      <c r="B4" s="104"/>
      <c r="C4" s="105"/>
      <c r="D4" s="105"/>
      <c r="E4" s="105"/>
      <c r="F4" s="105"/>
      <c r="G4" s="105"/>
      <c r="H4" s="106"/>
      <c r="J4" s="104"/>
      <c r="K4" s="105"/>
      <c r="L4" s="105"/>
      <c r="M4" s="105"/>
      <c r="N4" s="106"/>
      <c r="P4" s="104"/>
      <c r="Q4" s="105"/>
      <c r="R4" s="105"/>
      <c r="S4" s="105"/>
      <c r="T4" s="105"/>
      <c r="U4" s="105"/>
      <c r="V4" s="105"/>
      <c r="W4" s="105"/>
      <c r="X4" s="106"/>
    </row>
    <row r="5" spans="2:24" ht="13.5" x14ac:dyDescent="0.25">
      <c r="B5" s="96" t="s">
        <v>41</v>
      </c>
      <c r="C5" s="97"/>
      <c r="F5" s="28" t="s">
        <v>11</v>
      </c>
      <c r="G5" s="12">
        <v>20</v>
      </c>
      <c r="H5" s="29"/>
      <c r="J5" s="30"/>
      <c r="K5" s="31" t="s">
        <v>12</v>
      </c>
      <c r="L5" s="31" t="s">
        <v>38</v>
      </c>
      <c r="M5" s="31" t="s">
        <v>15</v>
      </c>
      <c r="N5" s="32" t="s">
        <v>16</v>
      </c>
      <c r="P5" s="33" t="s">
        <v>26</v>
      </c>
      <c r="Q5" s="34" t="s">
        <v>29</v>
      </c>
      <c r="R5" s="35" t="s">
        <v>34</v>
      </c>
      <c r="S5" s="35" t="s">
        <v>68</v>
      </c>
      <c r="T5" s="35" t="s">
        <v>27</v>
      </c>
      <c r="U5" s="35" t="s">
        <v>30</v>
      </c>
      <c r="V5" s="35" t="s">
        <v>35</v>
      </c>
      <c r="W5" s="31" t="s">
        <v>31</v>
      </c>
      <c r="X5" s="36" t="s">
        <v>32</v>
      </c>
    </row>
    <row r="6" spans="2:24" x14ac:dyDescent="0.2">
      <c r="B6" s="37" t="s">
        <v>8</v>
      </c>
      <c r="C6" s="19">
        <v>31000</v>
      </c>
      <c r="D6" s="112" t="s">
        <v>70</v>
      </c>
      <c r="F6" s="38" t="s">
        <v>73</v>
      </c>
      <c r="G6" s="13">
        <v>200</v>
      </c>
      <c r="H6" s="29"/>
      <c r="J6" s="30"/>
      <c r="K6" s="86" t="s">
        <v>13</v>
      </c>
      <c r="L6" s="11">
        <v>1500</v>
      </c>
      <c r="M6" s="39">
        <f>+L6/12</f>
        <v>125</v>
      </c>
      <c r="N6" s="40">
        <f t="shared" ref="N6:N36" si="0">+M6/$G$5</f>
        <v>6.25</v>
      </c>
      <c r="O6" s="90">
        <v>1</v>
      </c>
      <c r="P6" s="87" t="s">
        <v>28</v>
      </c>
      <c r="Q6" s="88">
        <v>0.30149999999999999</v>
      </c>
      <c r="R6" s="88">
        <v>200</v>
      </c>
      <c r="S6" s="88"/>
      <c r="T6" s="89">
        <v>130</v>
      </c>
      <c r="U6" s="89">
        <v>12.5</v>
      </c>
      <c r="V6" s="41">
        <f>IF(P6&lt;&gt;"",N$38,"")</f>
        <v>6.875</v>
      </c>
      <c r="W6" s="42">
        <f>IF(P6&lt;&gt;"",(R6*Q6)+T6+U6+V6+S6,"")</f>
        <v>209.67500000000001</v>
      </c>
      <c r="X6" s="95"/>
    </row>
    <row r="7" spans="2:24" x14ac:dyDescent="0.2">
      <c r="B7" s="37" t="s">
        <v>71</v>
      </c>
      <c r="C7" s="111">
        <v>7000</v>
      </c>
      <c r="D7" s="118">
        <v>300000</v>
      </c>
      <c r="F7" s="43"/>
      <c r="G7" s="43"/>
      <c r="H7" s="44"/>
      <c r="I7" s="43"/>
      <c r="J7" s="30"/>
      <c r="K7" s="86" t="s">
        <v>19</v>
      </c>
      <c r="L7" s="11">
        <v>800</v>
      </c>
      <c r="M7" s="39">
        <f t="shared" ref="M7:M15" si="1">+L7/12</f>
        <v>66.666666666666671</v>
      </c>
      <c r="N7" s="40">
        <f t="shared" si="0"/>
        <v>3.3333333333333335</v>
      </c>
      <c r="O7" s="90">
        <v>2</v>
      </c>
      <c r="P7" s="87" t="s">
        <v>54</v>
      </c>
      <c r="Q7" s="88">
        <v>0.30149999999999999</v>
      </c>
      <c r="R7" s="88">
        <v>200</v>
      </c>
      <c r="S7" s="88"/>
      <c r="T7" s="89">
        <v>130</v>
      </c>
      <c r="U7" s="89">
        <v>12.5</v>
      </c>
      <c r="V7" s="41">
        <f t="shared" ref="V7:V37" si="2">IF(P7&lt;&gt;"",N$38,"")</f>
        <v>6.875</v>
      </c>
      <c r="W7" s="42">
        <f t="shared" ref="W7:W37" si="3">IF(P7&lt;&gt;"",(R7*Q7)+T7+U7+V7,"")</f>
        <v>209.67500000000001</v>
      </c>
      <c r="X7" s="95"/>
    </row>
    <row r="8" spans="2:24" x14ac:dyDescent="0.2">
      <c r="B8" s="45" t="s">
        <v>9</v>
      </c>
      <c r="C8" s="20">
        <f>(C6-C7)/D7</f>
        <v>0.08</v>
      </c>
      <c r="D8" s="46" t="s">
        <v>44</v>
      </c>
      <c r="H8" s="29"/>
      <c r="J8" s="30"/>
      <c r="K8" s="86" t="s">
        <v>23</v>
      </c>
      <c r="L8" s="11">
        <v>1000</v>
      </c>
      <c r="M8" s="39">
        <f t="shared" si="1"/>
        <v>83.333333333333329</v>
      </c>
      <c r="N8" s="40">
        <f t="shared" si="0"/>
        <v>4.1666666666666661</v>
      </c>
      <c r="O8" s="90">
        <v>3</v>
      </c>
      <c r="P8" s="87"/>
      <c r="Q8" s="88"/>
      <c r="R8" s="88"/>
      <c r="S8" s="88"/>
      <c r="T8" s="89"/>
      <c r="U8" s="89"/>
      <c r="V8" s="41" t="str">
        <f t="shared" si="2"/>
        <v/>
      </c>
      <c r="W8" s="42" t="str">
        <f t="shared" si="3"/>
        <v/>
      </c>
      <c r="X8" s="95"/>
    </row>
    <row r="9" spans="2:24" x14ac:dyDescent="0.2">
      <c r="B9" s="47" t="s">
        <v>10</v>
      </c>
      <c r="C9" s="18">
        <f>H10/G6/G5</f>
        <v>0.12916666666666665</v>
      </c>
      <c r="D9" s="46" t="s">
        <v>48</v>
      </c>
      <c r="F9" s="107" t="s">
        <v>74</v>
      </c>
      <c r="G9" s="108"/>
      <c r="H9" s="14">
        <v>60</v>
      </c>
      <c r="I9" s="25"/>
      <c r="J9" s="30"/>
      <c r="K9" s="86" t="s">
        <v>18</v>
      </c>
      <c r="L9" s="11">
        <v>15000</v>
      </c>
      <c r="M9" s="39">
        <f t="shared" si="1"/>
        <v>1250</v>
      </c>
      <c r="N9" s="40">
        <f t="shared" si="0"/>
        <v>62.5</v>
      </c>
      <c r="O9" s="90">
        <v>4</v>
      </c>
      <c r="P9" s="87"/>
      <c r="Q9" s="88"/>
      <c r="R9" s="88"/>
      <c r="S9" s="88"/>
      <c r="T9" s="89"/>
      <c r="U9" s="89"/>
      <c r="V9" s="41" t="str">
        <f t="shared" si="2"/>
        <v/>
      </c>
      <c r="W9" s="42" t="str">
        <f t="shared" si="3"/>
        <v/>
      </c>
      <c r="X9" s="95"/>
    </row>
    <row r="10" spans="2:24" x14ac:dyDescent="0.2">
      <c r="B10" s="30"/>
      <c r="F10" s="98" t="s">
        <v>37</v>
      </c>
      <c r="G10" s="99"/>
      <c r="H10" s="84">
        <f>+C6/H9</f>
        <v>516.66666666666663</v>
      </c>
      <c r="I10" s="5"/>
      <c r="J10" s="30"/>
      <c r="K10" s="86" t="s">
        <v>14</v>
      </c>
      <c r="L10" s="11">
        <v>3100</v>
      </c>
      <c r="M10" s="39">
        <f t="shared" si="1"/>
        <v>258.33333333333331</v>
      </c>
      <c r="N10" s="40">
        <f t="shared" si="0"/>
        <v>12.916666666666666</v>
      </c>
      <c r="O10" s="90">
        <v>5</v>
      </c>
      <c r="P10" s="87"/>
      <c r="Q10" s="88"/>
      <c r="R10" s="88"/>
      <c r="S10" s="88"/>
      <c r="T10" s="89"/>
      <c r="U10" s="89"/>
      <c r="V10" s="41" t="str">
        <f t="shared" si="2"/>
        <v/>
      </c>
      <c r="W10" s="42" t="str">
        <f t="shared" si="3"/>
        <v/>
      </c>
      <c r="X10" s="95"/>
    </row>
    <row r="11" spans="2:24" x14ac:dyDescent="0.2">
      <c r="B11" s="26" t="s">
        <v>42</v>
      </c>
      <c r="C11" s="27"/>
      <c r="F11" s="25"/>
      <c r="G11" s="25"/>
      <c r="H11" s="6"/>
      <c r="I11" s="1"/>
      <c r="J11" s="30"/>
      <c r="K11" s="86" t="s">
        <v>20</v>
      </c>
      <c r="L11" s="11">
        <v>2500</v>
      </c>
      <c r="M11" s="39">
        <f t="shared" si="1"/>
        <v>208.33333333333334</v>
      </c>
      <c r="N11" s="40">
        <f t="shared" si="0"/>
        <v>10.416666666666668</v>
      </c>
      <c r="O11" s="90">
        <v>6</v>
      </c>
      <c r="P11" s="87"/>
      <c r="Q11" s="88"/>
      <c r="R11" s="88"/>
      <c r="S11" s="88"/>
      <c r="T11" s="89"/>
      <c r="U11" s="89"/>
      <c r="V11" s="41" t="str">
        <f t="shared" si="2"/>
        <v/>
      </c>
      <c r="W11" s="42" t="str">
        <f t="shared" si="3"/>
        <v/>
      </c>
      <c r="X11" s="95"/>
    </row>
    <row r="12" spans="2:24" x14ac:dyDescent="0.2">
      <c r="B12" s="48" t="s">
        <v>0</v>
      </c>
      <c r="C12" s="21">
        <v>560</v>
      </c>
      <c r="F12" s="49"/>
      <c r="G12" s="49"/>
      <c r="H12" s="7"/>
      <c r="I12" s="3"/>
      <c r="J12" s="9"/>
      <c r="K12" s="94" t="s">
        <v>69</v>
      </c>
      <c r="L12" s="11">
        <v>0</v>
      </c>
      <c r="M12" s="39">
        <f t="shared" si="1"/>
        <v>0</v>
      </c>
      <c r="N12" s="40">
        <f t="shared" si="0"/>
        <v>0</v>
      </c>
      <c r="O12" s="90">
        <v>7</v>
      </c>
      <c r="P12" s="87"/>
      <c r="Q12" s="88"/>
      <c r="R12" s="88"/>
      <c r="S12" s="88"/>
      <c r="T12" s="89"/>
      <c r="U12" s="89"/>
      <c r="V12" s="41" t="str">
        <f t="shared" si="2"/>
        <v/>
      </c>
      <c r="W12" s="42" t="str">
        <f t="shared" si="3"/>
        <v/>
      </c>
      <c r="X12" s="95"/>
    </row>
    <row r="13" spans="2:24" x14ac:dyDescent="0.2">
      <c r="B13" s="48" t="s">
        <v>1</v>
      </c>
      <c r="C13" s="22">
        <v>40000</v>
      </c>
      <c r="F13" s="50" t="s">
        <v>40</v>
      </c>
      <c r="G13" s="51"/>
      <c r="H13" s="52"/>
      <c r="I13" s="53"/>
      <c r="J13" s="30"/>
      <c r="K13" s="86" t="s">
        <v>17</v>
      </c>
      <c r="L13" s="11">
        <v>4900</v>
      </c>
      <c r="M13" s="39">
        <f t="shared" si="1"/>
        <v>408.33333333333331</v>
      </c>
      <c r="N13" s="40">
        <f t="shared" si="0"/>
        <v>20.416666666666664</v>
      </c>
      <c r="O13" s="90">
        <v>8</v>
      </c>
      <c r="P13" s="87"/>
      <c r="Q13" s="88"/>
      <c r="R13" s="88"/>
      <c r="S13" s="88"/>
      <c r="T13" s="89"/>
      <c r="U13" s="89"/>
      <c r="V13" s="41" t="str">
        <f t="shared" si="2"/>
        <v/>
      </c>
      <c r="W13" s="42" t="str">
        <f t="shared" si="3"/>
        <v/>
      </c>
      <c r="X13" s="95"/>
    </row>
    <row r="14" spans="2:24" x14ac:dyDescent="0.2">
      <c r="B14" s="47" t="s">
        <v>2</v>
      </c>
      <c r="C14" s="18">
        <f>+C12/C13</f>
        <v>1.4E-2</v>
      </c>
      <c r="D14" s="46" t="s">
        <v>45</v>
      </c>
      <c r="F14" s="54" t="s">
        <v>21</v>
      </c>
      <c r="G14" s="15">
        <v>3000</v>
      </c>
      <c r="H14" s="29"/>
      <c r="J14" s="30"/>
      <c r="K14" s="86" t="s">
        <v>24</v>
      </c>
      <c r="L14" s="11">
        <v>24000</v>
      </c>
      <c r="M14" s="55">
        <f t="shared" si="1"/>
        <v>2000</v>
      </c>
      <c r="N14" s="56">
        <f t="shared" si="0"/>
        <v>100</v>
      </c>
      <c r="O14" s="90">
        <v>9</v>
      </c>
      <c r="P14" s="87"/>
      <c r="Q14" s="88"/>
      <c r="R14" s="88"/>
      <c r="S14" s="88"/>
      <c r="T14" s="89"/>
      <c r="U14" s="89"/>
      <c r="V14" s="41" t="str">
        <f t="shared" si="2"/>
        <v/>
      </c>
      <c r="W14" s="42" t="str">
        <f t="shared" si="3"/>
        <v/>
      </c>
      <c r="X14" s="95"/>
    </row>
    <row r="15" spans="2:24" ht="13.5" thickBot="1" x14ac:dyDescent="0.25">
      <c r="B15" s="30"/>
      <c r="F15" s="57" t="s">
        <v>22</v>
      </c>
      <c r="G15" s="58">
        <f>+G14/12</f>
        <v>250</v>
      </c>
      <c r="H15" s="29"/>
      <c r="J15" s="30"/>
      <c r="K15" s="86"/>
      <c r="L15" s="11"/>
      <c r="M15" s="39">
        <f t="shared" si="1"/>
        <v>0</v>
      </c>
      <c r="N15" s="40">
        <f t="shared" si="0"/>
        <v>0</v>
      </c>
      <c r="O15" s="90">
        <v>10</v>
      </c>
      <c r="P15" s="87"/>
      <c r="Q15" s="88"/>
      <c r="R15" s="88"/>
      <c r="S15" s="88"/>
      <c r="T15" s="89"/>
      <c r="U15" s="89"/>
      <c r="V15" s="41" t="str">
        <f t="shared" si="2"/>
        <v/>
      </c>
      <c r="W15" s="42" t="str">
        <f t="shared" si="3"/>
        <v/>
      </c>
      <c r="X15" s="95"/>
    </row>
    <row r="16" spans="2:24" x14ac:dyDescent="0.2">
      <c r="B16" s="30"/>
      <c r="F16" s="59" t="s">
        <v>39</v>
      </c>
      <c r="G16" s="60">
        <f>G15/G5</f>
        <v>12.5</v>
      </c>
      <c r="H16" s="29"/>
      <c r="J16" s="30"/>
      <c r="K16" s="86" t="s">
        <v>55</v>
      </c>
      <c r="L16" s="11">
        <v>0</v>
      </c>
      <c r="M16" s="39">
        <f t="shared" ref="M16" si="4">+L16/12</f>
        <v>0</v>
      </c>
      <c r="N16" s="40">
        <f t="shared" si="0"/>
        <v>0</v>
      </c>
      <c r="O16" s="90">
        <v>11</v>
      </c>
      <c r="P16" s="87"/>
      <c r="Q16" s="88"/>
      <c r="R16" s="88"/>
      <c r="S16" s="88"/>
      <c r="T16" s="89"/>
      <c r="U16" s="89"/>
      <c r="V16" s="41" t="str">
        <f t="shared" si="2"/>
        <v/>
      </c>
      <c r="W16" s="42" t="str">
        <f t="shared" si="3"/>
        <v/>
      </c>
      <c r="X16" s="95"/>
    </row>
    <row r="17" spans="2:24" x14ac:dyDescent="0.2">
      <c r="B17" s="26" t="s">
        <v>49</v>
      </c>
      <c r="C17" s="27"/>
      <c r="F17" s="25"/>
      <c r="G17" s="25"/>
      <c r="H17" s="29"/>
      <c r="J17" s="30"/>
      <c r="K17" s="86"/>
      <c r="L17" s="86"/>
      <c r="M17" s="39">
        <f t="shared" ref="M17:M18" si="5">+L17/12</f>
        <v>0</v>
      </c>
      <c r="N17" s="40">
        <f t="shared" si="0"/>
        <v>0</v>
      </c>
      <c r="O17" s="90">
        <v>12</v>
      </c>
      <c r="P17" s="87"/>
      <c r="Q17" s="88"/>
      <c r="R17" s="88"/>
      <c r="S17" s="88"/>
      <c r="T17" s="89"/>
      <c r="U17" s="89"/>
      <c r="V17" s="41" t="str">
        <f t="shared" si="2"/>
        <v/>
      </c>
      <c r="W17" s="42" t="str">
        <f t="shared" si="3"/>
        <v/>
      </c>
      <c r="X17" s="95"/>
    </row>
    <row r="18" spans="2:24" x14ac:dyDescent="0.2">
      <c r="B18" s="48" t="s">
        <v>5</v>
      </c>
      <c r="C18" s="21">
        <v>350</v>
      </c>
      <c r="F18" s="61" t="s">
        <v>50</v>
      </c>
      <c r="G18" s="16">
        <v>7.0000000000000007E-2</v>
      </c>
      <c r="H18" s="6"/>
      <c r="I18" s="1"/>
      <c r="J18" s="30"/>
      <c r="K18" s="86"/>
      <c r="L18" s="86"/>
      <c r="M18" s="39">
        <f t="shared" si="5"/>
        <v>0</v>
      </c>
      <c r="N18" s="40">
        <f t="shared" si="0"/>
        <v>0</v>
      </c>
      <c r="O18" s="90">
        <v>13</v>
      </c>
      <c r="P18" s="87"/>
      <c r="Q18" s="88"/>
      <c r="R18" s="88"/>
      <c r="S18" s="88"/>
      <c r="T18" s="89"/>
      <c r="U18" s="89"/>
      <c r="V18" s="41" t="str">
        <f t="shared" si="2"/>
        <v/>
      </c>
      <c r="W18" s="42" t="str">
        <f t="shared" si="3"/>
        <v/>
      </c>
      <c r="X18" s="95"/>
    </row>
    <row r="19" spans="2:24" x14ac:dyDescent="0.2">
      <c r="B19" s="48" t="s">
        <v>3</v>
      </c>
      <c r="C19" s="22">
        <v>15000</v>
      </c>
      <c r="F19" s="54" t="s">
        <v>51</v>
      </c>
      <c r="G19" s="85">
        <v>100</v>
      </c>
      <c r="H19" s="8"/>
      <c r="I19" s="2"/>
      <c r="J19" s="30"/>
      <c r="K19" s="86"/>
      <c r="L19" s="11"/>
      <c r="M19" s="39">
        <f t="shared" ref="M19" si="6">+L19/12</f>
        <v>0</v>
      </c>
      <c r="N19" s="40">
        <f t="shared" si="0"/>
        <v>0</v>
      </c>
      <c r="O19" s="90">
        <v>14</v>
      </c>
      <c r="P19" s="87"/>
      <c r="Q19" s="88"/>
      <c r="R19" s="88"/>
      <c r="S19" s="88"/>
      <c r="T19" s="89"/>
      <c r="U19" s="89"/>
      <c r="V19" s="41" t="str">
        <f t="shared" si="2"/>
        <v/>
      </c>
      <c r="W19" s="42" t="str">
        <f t="shared" si="3"/>
        <v/>
      </c>
      <c r="X19" s="95"/>
    </row>
    <row r="20" spans="2:24" x14ac:dyDescent="0.2">
      <c r="B20" s="47" t="s">
        <v>4</v>
      </c>
      <c r="C20" s="18">
        <f>+C18/C19</f>
        <v>2.3333333333333334E-2</v>
      </c>
      <c r="D20" s="46" t="s">
        <v>46</v>
      </c>
      <c r="F20" s="62" t="s">
        <v>52</v>
      </c>
      <c r="G20" s="93">
        <f>+G18*G19</f>
        <v>7.0000000000000009</v>
      </c>
      <c r="H20" s="8"/>
      <c r="I20" s="2"/>
      <c r="J20" s="30"/>
      <c r="K20" s="86"/>
      <c r="L20" s="11"/>
      <c r="M20" s="39">
        <f t="shared" ref="M20:M36" si="7">+L20/12</f>
        <v>0</v>
      </c>
      <c r="N20" s="40">
        <f t="shared" si="0"/>
        <v>0</v>
      </c>
      <c r="O20" s="90">
        <v>15</v>
      </c>
      <c r="P20" s="87"/>
      <c r="Q20" s="88"/>
      <c r="R20" s="88"/>
      <c r="S20" s="88"/>
      <c r="T20" s="89"/>
      <c r="U20" s="89"/>
      <c r="V20" s="41" t="str">
        <f t="shared" si="2"/>
        <v/>
      </c>
      <c r="W20" s="42" t="str">
        <f t="shared" si="3"/>
        <v/>
      </c>
      <c r="X20" s="95"/>
    </row>
    <row r="21" spans="2:24" x14ac:dyDescent="0.2">
      <c r="B21" s="30"/>
      <c r="F21" s="49"/>
      <c r="G21" s="49"/>
      <c r="H21" s="7"/>
      <c r="I21" s="3"/>
      <c r="J21" s="30"/>
      <c r="K21" s="86"/>
      <c r="L21" s="11"/>
      <c r="M21" s="39">
        <f t="shared" si="7"/>
        <v>0</v>
      </c>
      <c r="N21" s="40">
        <f t="shared" si="0"/>
        <v>0</v>
      </c>
      <c r="O21" s="90">
        <v>16</v>
      </c>
      <c r="P21" s="87"/>
      <c r="Q21" s="88"/>
      <c r="R21" s="88"/>
      <c r="S21" s="88"/>
      <c r="T21" s="89"/>
      <c r="U21" s="89"/>
      <c r="V21" s="41" t="str">
        <f t="shared" si="2"/>
        <v/>
      </c>
      <c r="W21" s="42" t="str">
        <f t="shared" si="3"/>
        <v/>
      </c>
      <c r="X21" s="95"/>
    </row>
    <row r="22" spans="2:24" x14ac:dyDescent="0.2">
      <c r="B22" s="63" t="s">
        <v>63</v>
      </c>
      <c r="C22" s="24">
        <v>9</v>
      </c>
      <c r="F22" s="64"/>
      <c r="G22" s="64"/>
      <c r="H22" s="65"/>
      <c r="I22" s="66"/>
      <c r="J22" s="30"/>
      <c r="K22" s="86"/>
      <c r="L22" s="11"/>
      <c r="M22" s="39">
        <f t="shared" si="7"/>
        <v>0</v>
      </c>
      <c r="N22" s="40">
        <f t="shared" si="0"/>
        <v>0</v>
      </c>
      <c r="O22" s="90">
        <v>17</v>
      </c>
      <c r="P22" s="87"/>
      <c r="Q22" s="88"/>
      <c r="R22" s="88"/>
      <c r="S22" s="88"/>
      <c r="T22" s="89"/>
      <c r="U22" s="89"/>
      <c r="V22" s="41" t="str">
        <f t="shared" si="2"/>
        <v/>
      </c>
      <c r="W22" s="42" t="str">
        <f t="shared" si="3"/>
        <v/>
      </c>
      <c r="X22" s="95"/>
    </row>
    <row r="23" spans="2:24" x14ac:dyDescent="0.2">
      <c r="B23" s="30" t="s">
        <v>43</v>
      </c>
      <c r="C23" s="17">
        <v>1.5</v>
      </c>
      <c r="H23" s="29"/>
      <c r="J23" s="30"/>
      <c r="K23" s="86"/>
      <c r="L23" s="11"/>
      <c r="M23" s="39">
        <f t="shared" si="7"/>
        <v>0</v>
      </c>
      <c r="N23" s="40">
        <f t="shared" si="0"/>
        <v>0</v>
      </c>
      <c r="O23" s="90">
        <v>18</v>
      </c>
      <c r="P23" s="87"/>
      <c r="Q23" s="88"/>
      <c r="R23" s="88"/>
      <c r="S23" s="88"/>
      <c r="T23" s="89"/>
      <c r="U23" s="89"/>
      <c r="V23" s="41" t="str">
        <f t="shared" si="2"/>
        <v/>
      </c>
      <c r="W23" s="42" t="str">
        <f t="shared" si="3"/>
        <v/>
      </c>
      <c r="X23" s="95"/>
    </row>
    <row r="24" spans="2:24" x14ac:dyDescent="0.2">
      <c r="B24" s="47" t="s">
        <v>6</v>
      </c>
      <c r="C24" s="18">
        <f>(C22*C23)/100</f>
        <v>0.13500000000000001</v>
      </c>
      <c r="D24" s="46" t="s">
        <v>47</v>
      </c>
      <c r="H24" s="29"/>
      <c r="J24" s="30"/>
      <c r="K24" s="86"/>
      <c r="L24" s="11"/>
      <c r="M24" s="39">
        <f t="shared" si="7"/>
        <v>0</v>
      </c>
      <c r="N24" s="40">
        <f t="shared" si="0"/>
        <v>0</v>
      </c>
      <c r="O24" s="90">
        <v>19</v>
      </c>
      <c r="P24" s="87"/>
      <c r="Q24" s="88"/>
      <c r="R24" s="88"/>
      <c r="S24" s="88"/>
      <c r="T24" s="89"/>
      <c r="U24" s="89"/>
      <c r="V24" s="41" t="str">
        <f t="shared" si="2"/>
        <v/>
      </c>
      <c r="W24" s="42" t="str">
        <f t="shared" si="3"/>
        <v/>
      </c>
      <c r="X24" s="95"/>
    </row>
    <row r="25" spans="2:24" x14ac:dyDescent="0.2">
      <c r="B25" s="30"/>
      <c r="H25" s="29"/>
      <c r="J25" s="30"/>
      <c r="K25" s="86"/>
      <c r="L25" s="11"/>
      <c r="M25" s="39">
        <f t="shared" si="7"/>
        <v>0</v>
      </c>
      <c r="N25" s="40">
        <f t="shared" si="0"/>
        <v>0</v>
      </c>
      <c r="O25" s="90">
        <v>20</v>
      </c>
      <c r="P25" s="87"/>
      <c r="Q25" s="88"/>
      <c r="R25" s="88"/>
      <c r="S25" s="88"/>
      <c r="T25" s="89"/>
      <c r="U25" s="89"/>
      <c r="V25" s="41" t="str">
        <f t="shared" si="2"/>
        <v/>
      </c>
      <c r="W25" s="42" t="str">
        <f t="shared" si="3"/>
        <v/>
      </c>
      <c r="X25" s="95"/>
    </row>
    <row r="26" spans="2:24" x14ac:dyDescent="0.2">
      <c r="B26" s="30"/>
      <c r="H26" s="29"/>
      <c r="J26" s="30"/>
      <c r="K26" s="86"/>
      <c r="L26" s="11"/>
      <c r="M26" s="39">
        <f t="shared" si="7"/>
        <v>0</v>
      </c>
      <c r="N26" s="40">
        <f t="shared" si="0"/>
        <v>0</v>
      </c>
      <c r="O26" s="90">
        <v>21</v>
      </c>
      <c r="P26" s="87"/>
      <c r="Q26" s="88"/>
      <c r="R26" s="88"/>
      <c r="S26" s="88"/>
      <c r="T26" s="89"/>
      <c r="U26" s="89"/>
      <c r="V26" s="41" t="str">
        <f t="shared" si="2"/>
        <v/>
      </c>
      <c r="W26" s="42" t="str">
        <f t="shared" si="3"/>
        <v/>
      </c>
      <c r="X26" s="95"/>
    </row>
    <row r="27" spans="2:24" x14ac:dyDescent="0.2">
      <c r="B27" s="67" t="s">
        <v>7</v>
      </c>
      <c r="C27" s="68">
        <f>+C8+C14+C20+C24</f>
        <v>0.25233333333333335</v>
      </c>
      <c r="D27" s="69" t="s">
        <v>64</v>
      </c>
      <c r="H27" s="29"/>
      <c r="J27" s="30"/>
      <c r="K27" s="86"/>
      <c r="L27" s="11"/>
      <c r="M27" s="39">
        <f t="shared" si="7"/>
        <v>0</v>
      </c>
      <c r="N27" s="40">
        <f t="shared" si="0"/>
        <v>0</v>
      </c>
      <c r="O27" s="90">
        <v>22</v>
      </c>
      <c r="P27" s="87"/>
      <c r="Q27" s="88"/>
      <c r="R27" s="88"/>
      <c r="S27" s="88"/>
      <c r="T27" s="89"/>
      <c r="U27" s="89"/>
      <c r="V27" s="41" t="str">
        <f t="shared" si="2"/>
        <v/>
      </c>
      <c r="W27" s="42" t="str">
        <f t="shared" si="3"/>
        <v/>
      </c>
      <c r="X27" s="95"/>
    </row>
    <row r="28" spans="2:24" ht="13.5" thickBot="1" x14ac:dyDescent="0.25">
      <c r="B28" s="70" t="s">
        <v>7</v>
      </c>
      <c r="C28" s="23">
        <f>+C9+C14+C20+C24</f>
        <v>0.30149999999999999</v>
      </c>
      <c r="D28" s="71" t="s">
        <v>65</v>
      </c>
      <c r="E28" s="72"/>
      <c r="F28" s="72"/>
      <c r="G28" s="72"/>
      <c r="H28" s="73"/>
      <c r="J28" s="30"/>
      <c r="K28" s="86"/>
      <c r="L28" s="11"/>
      <c r="M28" s="39">
        <f t="shared" si="7"/>
        <v>0</v>
      </c>
      <c r="N28" s="40">
        <f t="shared" si="0"/>
        <v>0</v>
      </c>
      <c r="O28" s="90">
        <v>23</v>
      </c>
      <c r="P28" s="87"/>
      <c r="Q28" s="88"/>
      <c r="R28" s="88"/>
      <c r="S28" s="88"/>
      <c r="T28" s="89"/>
      <c r="U28" s="89"/>
      <c r="V28" s="41" t="str">
        <f t="shared" si="2"/>
        <v/>
      </c>
      <c r="W28" s="42" t="str">
        <f t="shared" si="3"/>
        <v/>
      </c>
      <c r="X28" s="95"/>
    </row>
    <row r="29" spans="2:24" x14ac:dyDescent="0.2">
      <c r="J29" s="30"/>
      <c r="K29" s="86"/>
      <c r="L29" s="11"/>
      <c r="M29" s="39">
        <f t="shared" si="7"/>
        <v>0</v>
      </c>
      <c r="N29" s="40">
        <f t="shared" si="0"/>
        <v>0</v>
      </c>
      <c r="O29" s="90">
        <v>24</v>
      </c>
      <c r="P29" s="87"/>
      <c r="Q29" s="88"/>
      <c r="R29" s="88"/>
      <c r="S29" s="88"/>
      <c r="T29" s="89"/>
      <c r="U29" s="89"/>
      <c r="V29" s="41" t="str">
        <f t="shared" si="2"/>
        <v/>
      </c>
      <c r="W29" s="42" t="str">
        <f t="shared" si="3"/>
        <v/>
      </c>
      <c r="X29" s="95"/>
    </row>
    <row r="30" spans="2:24" x14ac:dyDescent="0.2">
      <c r="B30" s="109" t="s">
        <v>72</v>
      </c>
      <c r="C30" s="109"/>
      <c r="D30" s="109"/>
      <c r="E30" s="109"/>
      <c r="F30" s="109"/>
      <c r="G30" s="109"/>
      <c r="H30" s="109"/>
      <c r="J30" s="30"/>
      <c r="K30" s="86"/>
      <c r="L30" s="11"/>
      <c r="M30" s="39">
        <f t="shared" si="7"/>
        <v>0</v>
      </c>
      <c r="N30" s="40">
        <f t="shared" si="0"/>
        <v>0</v>
      </c>
      <c r="O30" s="90">
        <v>25</v>
      </c>
      <c r="P30" s="87"/>
      <c r="Q30" s="88"/>
      <c r="R30" s="88"/>
      <c r="S30" s="88"/>
      <c r="T30" s="89"/>
      <c r="U30" s="89"/>
      <c r="V30" s="41" t="str">
        <f t="shared" si="2"/>
        <v/>
      </c>
      <c r="W30" s="42" t="str">
        <f t="shared" si="3"/>
        <v/>
      </c>
      <c r="X30" s="95"/>
    </row>
    <row r="31" spans="2:24" x14ac:dyDescent="0.2">
      <c r="B31" s="46"/>
      <c r="J31" s="30"/>
      <c r="K31" s="86"/>
      <c r="L31" s="11"/>
      <c r="M31" s="39">
        <f t="shared" si="7"/>
        <v>0</v>
      </c>
      <c r="N31" s="40">
        <f t="shared" si="0"/>
        <v>0</v>
      </c>
      <c r="O31" s="90">
        <v>26</v>
      </c>
      <c r="P31" s="87"/>
      <c r="Q31" s="88"/>
      <c r="R31" s="88"/>
      <c r="S31" s="88"/>
      <c r="T31" s="89"/>
      <c r="U31" s="89"/>
      <c r="V31" s="41" t="str">
        <f t="shared" si="2"/>
        <v/>
      </c>
      <c r="W31" s="42" t="str">
        <f t="shared" si="3"/>
        <v/>
      </c>
      <c r="X31" s="95"/>
    </row>
    <row r="32" spans="2:24" x14ac:dyDescent="0.2">
      <c r="B32" s="46"/>
      <c r="F32" s="100"/>
      <c r="G32" s="100"/>
      <c r="H32" s="74"/>
      <c r="I32" s="74"/>
      <c r="J32" s="30"/>
      <c r="K32" s="86"/>
      <c r="L32" s="11"/>
      <c r="M32" s="39">
        <f t="shared" si="7"/>
        <v>0</v>
      </c>
      <c r="N32" s="40">
        <f t="shared" si="0"/>
        <v>0</v>
      </c>
      <c r="O32" s="90">
        <v>27</v>
      </c>
      <c r="P32" s="87"/>
      <c r="Q32" s="88"/>
      <c r="R32" s="88"/>
      <c r="S32" s="88"/>
      <c r="T32" s="89"/>
      <c r="U32" s="89"/>
      <c r="V32" s="41" t="str">
        <f t="shared" si="2"/>
        <v/>
      </c>
      <c r="W32" s="42" t="str">
        <f t="shared" si="3"/>
        <v/>
      </c>
      <c r="X32" s="95"/>
    </row>
    <row r="33" spans="2:24" x14ac:dyDescent="0.2">
      <c r="J33" s="30"/>
      <c r="K33" s="86"/>
      <c r="L33" s="11"/>
      <c r="M33" s="39">
        <f t="shared" si="7"/>
        <v>0</v>
      </c>
      <c r="N33" s="40">
        <f t="shared" si="0"/>
        <v>0</v>
      </c>
      <c r="O33" s="90">
        <v>28</v>
      </c>
      <c r="P33" s="87"/>
      <c r="Q33" s="88"/>
      <c r="R33" s="88"/>
      <c r="S33" s="88"/>
      <c r="T33" s="89"/>
      <c r="U33" s="89"/>
      <c r="V33" s="41" t="str">
        <f t="shared" si="2"/>
        <v/>
      </c>
      <c r="W33" s="42" t="str">
        <f t="shared" si="3"/>
        <v/>
      </c>
      <c r="X33" s="95"/>
    </row>
    <row r="34" spans="2:24" x14ac:dyDescent="0.2">
      <c r="J34" s="30"/>
      <c r="K34" s="86"/>
      <c r="L34" s="11"/>
      <c r="M34" s="39">
        <f t="shared" si="7"/>
        <v>0</v>
      </c>
      <c r="N34" s="40">
        <f t="shared" si="0"/>
        <v>0</v>
      </c>
      <c r="O34" s="90">
        <v>29</v>
      </c>
      <c r="P34" s="87"/>
      <c r="Q34" s="88"/>
      <c r="R34" s="88"/>
      <c r="S34" s="88"/>
      <c r="T34" s="89"/>
      <c r="U34" s="89"/>
      <c r="V34" s="41" t="str">
        <f t="shared" si="2"/>
        <v/>
      </c>
      <c r="W34" s="42" t="str">
        <f t="shared" si="3"/>
        <v/>
      </c>
      <c r="X34" s="95"/>
    </row>
    <row r="35" spans="2:24" x14ac:dyDescent="0.2">
      <c r="J35" s="75" t="s">
        <v>60</v>
      </c>
      <c r="K35" s="86"/>
      <c r="L35" s="11"/>
      <c r="M35" s="39">
        <f t="shared" si="7"/>
        <v>0</v>
      </c>
      <c r="N35" s="40">
        <f t="shared" si="0"/>
        <v>0</v>
      </c>
      <c r="O35" s="90">
        <v>30</v>
      </c>
      <c r="P35" s="87"/>
      <c r="Q35" s="88"/>
      <c r="R35" s="88"/>
      <c r="S35" s="88"/>
      <c r="T35" s="89"/>
      <c r="U35" s="89"/>
      <c r="V35" s="41" t="str">
        <f t="shared" si="2"/>
        <v/>
      </c>
      <c r="W35" s="42" t="str">
        <f t="shared" si="3"/>
        <v/>
      </c>
      <c r="X35" s="95"/>
    </row>
    <row r="36" spans="2:24" x14ac:dyDescent="0.2">
      <c r="J36" s="76" t="s">
        <v>61</v>
      </c>
      <c r="K36" s="86"/>
      <c r="L36" s="11"/>
      <c r="M36" s="39">
        <f t="shared" si="7"/>
        <v>0</v>
      </c>
      <c r="N36" s="40">
        <f t="shared" si="0"/>
        <v>0</v>
      </c>
      <c r="O36" s="90">
        <v>31</v>
      </c>
      <c r="P36" s="87"/>
      <c r="Q36" s="88"/>
      <c r="R36" s="88"/>
      <c r="S36" s="88"/>
      <c r="T36" s="89"/>
      <c r="U36" s="89"/>
      <c r="V36" s="41" t="str">
        <f t="shared" si="2"/>
        <v/>
      </c>
      <c r="W36" s="42" t="str">
        <f t="shared" si="3"/>
        <v/>
      </c>
      <c r="X36" s="95"/>
    </row>
    <row r="37" spans="2:24" ht="15.75" x14ac:dyDescent="0.25">
      <c r="J37" s="77" t="s">
        <v>62</v>
      </c>
      <c r="K37" s="78" t="s">
        <v>25</v>
      </c>
      <c r="L37" s="4">
        <f>SUM(L6:L36)</f>
        <v>52800</v>
      </c>
      <c r="M37" s="4">
        <f>SUM(M6:M36)</f>
        <v>4400</v>
      </c>
      <c r="N37" s="10">
        <f>SUM(N6:N36)</f>
        <v>220</v>
      </c>
      <c r="O37" s="90">
        <v>32</v>
      </c>
      <c r="P37" s="87"/>
      <c r="Q37" s="88"/>
      <c r="R37" s="88"/>
      <c r="S37" s="88"/>
      <c r="T37" s="89"/>
      <c r="U37" s="89"/>
      <c r="V37" s="41" t="str">
        <f t="shared" si="2"/>
        <v/>
      </c>
      <c r="W37" s="42" t="str">
        <f t="shared" si="3"/>
        <v/>
      </c>
      <c r="X37" s="95"/>
    </row>
    <row r="38" spans="2:24" ht="14.25" thickBot="1" x14ac:dyDescent="0.3">
      <c r="B38" s="91" t="s">
        <v>66</v>
      </c>
      <c r="C38" s="92"/>
      <c r="D38" s="92"/>
      <c r="J38" s="113">
        <v>32</v>
      </c>
      <c r="K38" s="79" t="s">
        <v>58</v>
      </c>
      <c r="L38" s="4">
        <f>+L37/$J$38</f>
        <v>1650</v>
      </c>
      <c r="M38" s="4">
        <f>+M37/$J$38</f>
        <v>137.5</v>
      </c>
      <c r="N38" s="10">
        <f>+N37/$J$38</f>
        <v>6.875</v>
      </c>
      <c r="P38" s="70" t="s">
        <v>33</v>
      </c>
      <c r="Q38" s="80">
        <f>AVERAGE(Q6:Q37)</f>
        <v>0.30149999999999999</v>
      </c>
      <c r="R38" s="81">
        <f>AVERAGE(R6:R37)</f>
        <v>200</v>
      </c>
      <c r="S38" s="81"/>
      <c r="T38" s="82">
        <f>SUM(T6:T37)</f>
        <v>260</v>
      </c>
      <c r="U38" s="82">
        <f t="shared" ref="U38:W38" si="8">SUM(U6:U37)</f>
        <v>25</v>
      </c>
      <c r="V38" s="82">
        <f t="shared" si="8"/>
        <v>13.75</v>
      </c>
      <c r="W38" s="82">
        <f t="shared" si="8"/>
        <v>419.35</v>
      </c>
      <c r="X38" s="83"/>
    </row>
  </sheetData>
  <sheetProtection algorithmName="SHA-512" hashValue="b23yKxOWLdn7tJvaj43uRWU3E9lF/ilUjl2diNgh3QzKbh+iM5T0T8xY44BV5neMoTTaFKiN2jlhw26gKKOukw==" saltValue="LmDJ5G/P/u9VwQS3Uu8RAA==" spinCount="100000" sheet="1" objects="1" scenarios="1"/>
  <mergeCells count="11">
    <mergeCell ref="C1:V1"/>
    <mergeCell ref="B5:C5"/>
    <mergeCell ref="F10:G10"/>
    <mergeCell ref="F32:G32"/>
    <mergeCell ref="B3:H4"/>
    <mergeCell ref="J3:N4"/>
    <mergeCell ref="P3:X4"/>
    <mergeCell ref="F9:G9"/>
    <mergeCell ref="B30:H30"/>
    <mergeCell ref="B2:F2"/>
    <mergeCell ref="J2:N2"/>
  </mergeCells>
  <dataValidations count="1">
    <dataValidation type="list" allowBlank="1" sqref="D7" xr:uid="{56BBFDF2-71C7-408B-ABCB-A53ED5241C7D}">
      <formula1>"100.000,300.000,500.000,1.000.000"</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Break Even</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ALBATRANS SRL</dc:creator>
  <cp:lastModifiedBy>Marcello Miccoli</cp:lastModifiedBy>
  <dcterms:created xsi:type="dcterms:W3CDTF">2017-03-22T20:23:08Z</dcterms:created>
  <dcterms:modified xsi:type="dcterms:W3CDTF">2025-02-02T07:28:30Z</dcterms:modified>
</cp:coreProperties>
</file>